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liosanastasiades/Documents/Hedge Fund SGFM/"/>
    </mc:Choice>
  </mc:AlternateContent>
  <xr:revisionPtr revIDLastSave="0" documentId="8_{A537EA12-520F-504C-A926-43E8C64C6F73}" xr6:coauthVersionLast="47" xr6:coauthVersionMax="47" xr10:uidLastSave="{00000000-0000-0000-0000-000000000000}"/>
  <bookViews>
    <workbookView xWindow="0" yWindow="500" windowWidth="28800" windowHeight="16080" xr2:uid="{28508F00-2AB5-9A4B-990F-A60587C3AAF2}"/>
  </bookViews>
  <sheets>
    <sheet name="Drawdowns &gt;5%" sheetId="1" r:id="rId1"/>
    <sheet name="ATH PERIODS w VOL" sheetId="5" r:id="rId2"/>
    <sheet name="NO VOL ATH PERIODS" sheetId="4" r:id="rId3"/>
    <sheet name="1Y, 3Y, 5Y, 10Y" sheetId="6" r:id="rId4"/>
    <sheet name="Holidays" sheetId="2" r:id="rId5"/>
  </sheets>
  <definedNames>
    <definedName name="HolidaysRange">Holidays!$A$1:$A$98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" i="6" l="1"/>
  <c r="N53" i="6"/>
  <c r="B53" i="6"/>
  <c r="B54" i="6" s="1"/>
  <c r="A53" i="6"/>
  <c r="P53" i="6" s="1"/>
  <c r="R52" i="6"/>
  <c r="Q52" i="6"/>
  <c r="P52" i="6"/>
  <c r="O52" i="6"/>
  <c r="N52" i="6"/>
  <c r="N50" i="6"/>
  <c r="N49" i="6"/>
  <c r="B49" i="6"/>
  <c r="Q49" i="6" s="1"/>
  <c r="A49" i="6"/>
  <c r="O49" i="6" s="1"/>
  <c r="R48" i="6"/>
  <c r="Q48" i="6"/>
  <c r="P48" i="6"/>
  <c r="T48" i="6" s="1"/>
  <c r="O48" i="6"/>
  <c r="N48" i="6"/>
  <c r="N46" i="6"/>
  <c r="N45" i="6"/>
  <c r="B45" i="6"/>
  <c r="B46" i="6" s="1"/>
  <c r="A45" i="6"/>
  <c r="P45" i="6" s="1"/>
  <c r="R44" i="6"/>
  <c r="Q44" i="6"/>
  <c r="P44" i="6"/>
  <c r="O44" i="6"/>
  <c r="N44" i="6"/>
  <c r="N41" i="6"/>
  <c r="N40" i="6"/>
  <c r="B40" i="6"/>
  <c r="Q40" i="6" s="1"/>
  <c r="A40" i="6"/>
  <c r="P40" i="6" s="1"/>
  <c r="R39" i="6"/>
  <c r="Q39" i="6"/>
  <c r="P39" i="6"/>
  <c r="T39" i="6" s="1"/>
  <c r="O39" i="6"/>
  <c r="N39" i="6"/>
  <c r="N37" i="6"/>
  <c r="N36" i="6"/>
  <c r="B36" i="6"/>
  <c r="R36" i="6" s="1"/>
  <c r="A36" i="6"/>
  <c r="P36" i="6" s="1"/>
  <c r="R35" i="6"/>
  <c r="Q35" i="6"/>
  <c r="P35" i="6"/>
  <c r="O35" i="6"/>
  <c r="N35" i="6"/>
  <c r="N33" i="6"/>
  <c r="N32" i="6"/>
  <c r="B32" i="6"/>
  <c r="B33" i="6" s="1"/>
  <c r="R33" i="6" s="1"/>
  <c r="A32" i="6"/>
  <c r="A33" i="6" s="1"/>
  <c r="R31" i="6"/>
  <c r="Q31" i="6"/>
  <c r="P31" i="6"/>
  <c r="O31" i="6"/>
  <c r="N31" i="6"/>
  <c r="N28" i="6"/>
  <c r="N27" i="6"/>
  <c r="B27" i="6"/>
  <c r="B28" i="6" s="1"/>
  <c r="A27" i="6"/>
  <c r="A28" i="6" s="1"/>
  <c r="P28" i="6" s="1"/>
  <c r="R26" i="6"/>
  <c r="Q26" i="6"/>
  <c r="P26" i="6"/>
  <c r="O26" i="6"/>
  <c r="N26" i="6"/>
  <c r="N24" i="6"/>
  <c r="N23" i="6"/>
  <c r="B23" i="6"/>
  <c r="B24" i="6" s="1"/>
  <c r="R24" i="6" s="1"/>
  <c r="A23" i="6"/>
  <c r="O23" i="6" s="1"/>
  <c r="R22" i="6"/>
  <c r="Q22" i="6"/>
  <c r="P22" i="6"/>
  <c r="O22" i="6"/>
  <c r="N22" i="6"/>
  <c r="N20" i="6"/>
  <c r="N19" i="6"/>
  <c r="B19" i="6"/>
  <c r="B20" i="6" s="1"/>
  <c r="A19" i="6"/>
  <c r="P19" i="6" s="1"/>
  <c r="R18" i="6"/>
  <c r="Q18" i="6"/>
  <c r="P18" i="6"/>
  <c r="O18" i="6"/>
  <c r="N18" i="6"/>
  <c r="N15" i="6"/>
  <c r="N14" i="6"/>
  <c r="B14" i="6"/>
  <c r="B15" i="6" s="1"/>
  <c r="A14" i="6"/>
  <c r="O14" i="6" s="1"/>
  <c r="R13" i="6"/>
  <c r="Q13" i="6"/>
  <c r="P13" i="6"/>
  <c r="O13" i="6"/>
  <c r="N13" i="6"/>
  <c r="N11" i="6"/>
  <c r="B11" i="6"/>
  <c r="R11" i="6" s="1"/>
  <c r="Q10" i="6"/>
  <c r="N10" i="6"/>
  <c r="B10" i="6"/>
  <c r="R10" i="6" s="1"/>
  <c r="A10" i="6"/>
  <c r="P10" i="6" s="1"/>
  <c r="R9" i="6"/>
  <c r="Q9" i="6"/>
  <c r="P9" i="6"/>
  <c r="O9" i="6"/>
  <c r="N9" i="6"/>
  <c r="N7" i="6"/>
  <c r="N6" i="6"/>
  <c r="B6" i="6"/>
  <c r="Q6" i="6" s="1"/>
  <c r="A6" i="6"/>
  <c r="P6" i="6" s="1"/>
  <c r="R5" i="6"/>
  <c r="Q5" i="6"/>
  <c r="P5" i="6"/>
  <c r="O5" i="6"/>
  <c r="N5" i="6"/>
  <c r="N13" i="4"/>
  <c r="O58" i="1"/>
  <c r="R7" i="5"/>
  <c r="Q7" i="5"/>
  <c r="P7" i="5"/>
  <c r="T7" i="5" s="1"/>
  <c r="O7" i="5"/>
  <c r="S7" i="5" s="1"/>
  <c r="R6" i="5"/>
  <c r="Q6" i="5"/>
  <c r="P6" i="5"/>
  <c r="O6" i="5"/>
  <c r="R5" i="5"/>
  <c r="Q5" i="5"/>
  <c r="P5" i="5"/>
  <c r="T5" i="5" s="1"/>
  <c r="O5" i="5"/>
  <c r="S5" i="5" s="1"/>
  <c r="R11" i="5"/>
  <c r="Q11" i="5"/>
  <c r="P11" i="5"/>
  <c r="O11" i="5"/>
  <c r="R10" i="5"/>
  <c r="Q10" i="5"/>
  <c r="P10" i="5"/>
  <c r="T10" i="5" s="1"/>
  <c r="O10" i="5"/>
  <c r="S10" i="5" s="1"/>
  <c r="R9" i="5"/>
  <c r="Q9" i="5"/>
  <c r="P9" i="5"/>
  <c r="O9" i="5"/>
  <c r="R15" i="5"/>
  <c r="Q15" i="5"/>
  <c r="P15" i="5"/>
  <c r="T15" i="5" s="1"/>
  <c r="O15" i="5"/>
  <c r="S15" i="5" s="1"/>
  <c r="R14" i="5"/>
  <c r="T14" i="5" s="1"/>
  <c r="Q14" i="5"/>
  <c r="S14" i="5" s="1"/>
  <c r="P14" i="5"/>
  <c r="O14" i="5"/>
  <c r="R13" i="5"/>
  <c r="Q13" i="5"/>
  <c r="P13" i="5"/>
  <c r="T13" i="5" s="1"/>
  <c r="O13" i="5"/>
  <c r="S13" i="5" s="1"/>
  <c r="R20" i="5"/>
  <c r="Q20" i="5"/>
  <c r="P20" i="5"/>
  <c r="O20" i="5"/>
  <c r="S20" i="5" s="1"/>
  <c r="R19" i="5"/>
  <c r="Q19" i="5"/>
  <c r="P19" i="5"/>
  <c r="T19" i="5" s="1"/>
  <c r="O19" i="5"/>
  <c r="S19" i="5" s="1"/>
  <c r="R18" i="5"/>
  <c r="Q18" i="5"/>
  <c r="P18" i="5"/>
  <c r="O18" i="5"/>
  <c r="R28" i="5"/>
  <c r="Q28" i="5"/>
  <c r="P28" i="5"/>
  <c r="T28" i="5" s="1"/>
  <c r="O28" i="5"/>
  <c r="S28" i="5" s="1"/>
  <c r="R27" i="5"/>
  <c r="Q27" i="5"/>
  <c r="P27" i="5"/>
  <c r="O27" i="5"/>
  <c r="S27" i="5" s="1"/>
  <c r="R26" i="5"/>
  <c r="Q26" i="5"/>
  <c r="P26" i="5"/>
  <c r="O26" i="5"/>
  <c r="S26" i="5" s="1"/>
  <c r="T24" i="5"/>
  <c r="R24" i="5"/>
  <c r="Q24" i="5"/>
  <c r="P24" i="5"/>
  <c r="O24" i="5"/>
  <c r="R23" i="5"/>
  <c r="Q23" i="5"/>
  <c r="P23" i="5"/>
  <c r="O23" i="5"/>
  <c r="S23" i="5" s="1"/>
  <c r="R22" i="5"/>
  <c r="Q22" i="5"/>
  <c r="P22" i="5"/>
  <c r="T22" i="5" s="1"/>
  <c r="O22" i="5"/>
  <c r="S22" i="5" s="1"/>
  <c r="R33" i="5"/>
  <c r="Q33" i="5"/>
  <c r="P33" i="5"/>
  <c r="T33" i="5" s="1"/>
  <c r="O33" i="5"/>
  <c r="S33" i="5" s="1"/>
  <c r="R32" i="5"/>
  <c r="Q32" i="5"/>
  <c r="P32" i="5"/>
  <c r="T32" i="5" s="1"/>
  <c r="O32" i="5"/>
  <c r="S32" i="5" s="1"/>
  <c r="R31" i="5"/>
  <c r="T31" i="5" s="1"/>
  <c r="Q31" i="5"/>
  <c r="P31" i="5"/>
  <c r="O31" i="5"/>
  <c r="S31" i="5" s="1"/>
  <c r="R37" i="5"/>
  <c r="Q37" i="5"/>
  <c r="P37" i="5"/>
  <c r="T37" i="5" s="1"/>
  <c r="O37" i="5"/>
  <c r="S37" i="5" s="1"/>
  <c r="R36" i="5"/>
  <c r="Q36" i="5"/>
  <c r="P36" i="5"/>
  <c r="T36" i="5" s="1"/>
  <c r="O36" i="5"/>
  <c r="S36" i="5" s="1"/>
  <c r="R35" i="5"/>
  <c r="T35" i="5" s="1"/>
  <c r="Q35" i="5"/>
  <c r="P35" i="5"/>
  <c r="O35" i="5"/>
  <c r="S35" i="5" s="1"/>
  <c r="O39" i="5"/>
  <c r="N22" i="5"/>
  <c r="N39" i="5"/>
  <c r="N32" i="5"/>
  <c r="N33" i="5"/>
  <c r="N31" i="5"/>
  <c r="N7" i="5"/>
  <c r="N6" i="5"/>
  <c r="N5" i="5"/>
  <c r="N35" i="5"/>
  <c r="N37" i="5"/>
  <c r="N18" i="1"/>
  <c r="N41" i="5"/>
  <c r="N40" i="5"/>
  <c r="B40" i="5"/>
  <c r="B41" i="5" s="1"/>
  <c r="R41" i="5" s="1"/>
  <c r="A40" i="5"/>
  <c r="A41" i="5" s="1"/>
  <c r="R39" i="5"/>
  <c r="Q39" i="5"/>
  <c r="P39" i="5"/>
  <c r="N36" i="5"/>
  <c r="B36" i="5"/>
  <c r="B37" i="5" s="1"/>
  <c r="A36" i="5"/>
  <c r="A37" i="5" s="1"/>
  <c r="B32" i="5"/>
  <c r="B33" i="5" s="1"/>
  <c r="A32" i="5"/>
  <c r="A33" i="5" s="1"/>
  <c r="N67" i="4"/>
  <c r="N66" i="4"/>
  <c r="B66" i="4"/>
  <c r="B67" i="4" s="1"/>
  <c r="R67" i="4" s="1"/>
  <c r="A66" i="4"/>
  <c r="A67" i="4" s="1"/>
  <c r="R65" i="4"/>
  <c r="Q65" i="4"/>
  <c r="P65" i="4"/>
  <c r="O65" i="4"/>
  <c r="N65" i="4"/>
  <c r="N63" i="4"/>
  <c r="N62" i="4"/>
  <c r="B62" i="4"/>
  <c r="B63" i="4" s="1"/>
  <c r="A62" i="4"/>
  <c r="A63" i="4" s="1"/>
  <c r="R61" i="4"/>
  <c r="Q61" i="4"/>
  <c r="P61" i="4"/>
  <c r="O61" i="4"/>
  <c r="N61" i="4"/>
  <c r="N59" i="4"/>
  <c r="N58" i="4"/>
  <c r="B58" i="4"/>
  <c r="Q58" i="4" s="1"/>
  <c r="A58" i="4"/>
  <c r="O58" i="4" s="1"/>
  <c r="R57" i="4"/>
  <c r="Q57" i="4"/>
  <c r="P57" i="4"/>
  <c r="O57" i="4"/>
  <c r="N57" i="4"/>
  <c r="N67" i="1"/>
  <c r="N66" i="1"/>
  <c r="B66" i="1"/>
  <c r="R66" i="1" s="1"/>
  <c r="A66" i="1"/>
  <c r="A67" i="1" s="1"/>
  <c r="P67" i="1" s="1"/>
  <c r="R65" i="1"/>
  <c r="Q65" i="1"/>
  <c r="P65" i="1"/>
  <c r="O65" i="1"/>
  <c r="N65" i="1"/>
  <c r="N63" i="1"/>
  <c r="N62" i="1"/>
  <c r="B62" i="1"/>
  <c r="B63" i="1" s="1"/>
  <c r="R63" i="1" s="1"/>
  <c r="A62" i="1"/>
  <c r="P62" i="1" s="1"/>
  <c r="R61" i="1"/>
  <c r="Q61" i="1"/>
  <c r="P61" i="1"/>
  <c r="O61" i="1"/>
  <c r="N61" i="1"/>
  <c r="N59" i="1"/>
  <c r="N58" i="1"/>
  <c r="B58" i="1"/>
  <c r="B59" i="1" s="1"/>
  <c r="A58" i="1"/>
  <c r="A59" i="1" s="1"/>
  <c r="R57" i="1"/>
  <c r="Q57" i="1"/>
  <c r="P57" i="1"/>
  <c r="O57" i="1"/>
  <c r="N57" i="1"/>
  <c r="N54" i="4"/>
  <c r="N53" i="4"/>
  <c r="B53" i="4"/>
  <c r="B54" i="4" s="1"/>
  <c r="R54" i="4" s="1"/>
  <c r="A53" i="4"/>
  <c r="A54" i="4" s="1"/>
  <c r="R52" i="4"/>
  <c r="Q52" i="4"/>
  <c r="P52" i="4"/>
  <c r="O52" i="4"/>
  <c r="N52" i="4"/>
  <c r="N50" i="4"/>
  <c r="N49" i="4"/>
  <c r="B49" i="4"/>
  <c r="B50" i="4" s="1"/>
  <c r="A49" i="4"/>
  <c r="A50" i="4" s="1"/>
  <c r="R48" i="4"/>
  <c r="Q48" i="4"/>
  <c r="P48" i="4"/>
  <c r="O48" i="4"/>
  <c r="N48" i="4"/>
  <c r="N46" i="4"/>
  <c r="N45" i="4"/>
  <c r="B45" i="4"/>
  <c r="B46" i="4" s="1"/>
  <c r="A45" i="4"/>
  <c r="A46" i="4" s="1"/>
  <c r="P46" i="4" s="1"/>
  <c r="R44" i="4"/>
  <c r="Q44" i="4"/>
  <c r="P44" i="4"/>
  <c r="O44" i="4"/>
  <c r="N44" i="4"/>
  <c r="A49" i="1"/>
  <c r="P49" i="1" s="1"/>
  <c r="B49" i="1"/>
  <c r="R49" i="1" s="1"/>
  <c r="N54" i="1"/>
  <c r="N53" i="1"/>
  <c r="B53" i="1"/>
  <c r="R53" i="1" s="1"/>
  <c r="A53" i="1"/>
  <c r="P53" i="1" s="1"/>
  <c r="R52" i="1"/>
  <c r="Q52" i="1"/>
  <c r="P52" i="1"/>
  <c r="O52" i="1"/>
  <c r="N52" i="1"/>
  <c r="N50" i="1"/>
  <c r="N49" i="1"/>
  <c r="R48" i="1"/>
  <c r="Q48" i="1"/>
  <c r="P48" i="1"/>
  <c r="O48" i="1"/>
  <c r="N48" i="1"/>
  <c r="N46" i="1"/>
  <c r="N45" i="1"/>
  <c r="B45" i="1"/>
  <c r="B46" i="1" s="1"/>
  <c r="A45" i="1"/>
  <c r="P45" i="1" s="1"/>
  <c r="R44" i="1"/>
  <c r="Q44" i="1"/>
  <c r="P44" i="1"/>
  <c r="O44" i="1"/>
  <c r="N44" i="1"/>
  <c r="N41" i="4"/>
  <c r="N40" i="4"/>
  <c r="B40" i="4"/>
  <c r="B41" i="4" s="1"/>
  <c r="A40" i="4"/>
  <c r="A41" i="4" s="1"/>
  <c r="R39" i="4"/>
  <c r="Q39" i="4"/>
  <c r="P39" i="4"/>
  <c r="O39" i="4"/>
  <c r="N39" i="4"/>
  <c r="N37" i="4"/>
  <c r="N36" i="4"/>
  <c r="B36" i="4"/>
  <c r="B37" i="4" s="1"/>
  <c r="A36" i="4"/>
  <c r="A37" i="4" s="1"/>
  <c r="R35" i="4"/>
  <c r="Q35" i="4"/>
  <c r="P35" i="4"/>
  <c r="O35" i="4"/>
  <c r="N35" i="4"/>
  <c r="N33" i="4"/>
  <c r="N32" i="4"/>
  <c r="B32" i="4"/>
  <c r="B33" i="4" s="1"/>
  <c r="A32" i="4"/>
  <c r="A33" i="4" s="1"/>
  <c r="R31" i="4"/>
  <c r="Q31" i="4"/>
  <c r="P31" i="4"/>
  <c r="O31" i="4"/>
  <c r="N31" i="4"/>
  <c r="N41" i="1"/>
  <c r="N40" i="1"/>
  <c r="B40" i="1"/>
  <c r="R40" i="1" s="1"/>
  <c r="A40" i="1"/>
  <c r="A41" i="1" s="1"/>
  <c r="P41" i="1" s="1"/>
  <c r="R39" i="1"/>
  <c r="Q39" i="1"/>
  <c r="P39" i="1"/>
  <c r="O39" i="1"/>
  <c r="N39" i="1"/>
  <c r="N37" i="1"/>
  <c r="N36" i="1"/>
  <c r="B36" i="1"/>
  <c r="R36" i="1" s="1"/>
  <c r="A36" i="1"/>
  <c r="A37" i="1" s="1"/>
  <c r="R35" i="1"/>
  <c r="Q35" i="1"/>
  <c r="P35" i="1"/>
  <c r="O35" i="1"/>
  <c r="N35" i="1"/>
  <c r="N33" i="1"/>
  <c r="N32" i="1"/>
  <c r="B32" i="1"/>
  <c r="B33" i="1" s="1"/>
  <c r="A32" i="1"/>
  <c r="A33" i="1" s="1"/>
  <c r="R31" i="1"/>
  <c r="Q31" i="1"/>
  <c r="P31" i="1"/>
  <c r="O31" i="1"/>
  <c r="N31" i="1"/>
  <c r="B27" i="1"/>
  <c r="B28" i="1" s="1"/>
  <c r="A27" i="1"/>
  <c r="A28" i="1" s="1"/>
  <c r="B23" i="1"/>
  <c r="R23" i="1" s="1"/>
  <c r="A23" i="1"/>
  <c r="A24" i="1" s="1"/>
  <c r="B19" i="1"/>
  <c r="B20" i="1" s="1"/>
  <c r="A19" i="1"/>
  <c r="A20" i="1" s="1"/>
  <c r="B14" i="1"/>
  <c r="B15" i="1" s="1"/>
  <c r="A14" i="1"/>
  <c r="A15" i="1" s="1"/>
  <c r="B10" i="1"/>
  <c r="B11" i="1" s="1"/>
  <c r="A10" i="1"/>
  <c r="A11" i="1" s="1"/>
  <c r="B6" i="1"/>
  <c r="B7" i="1" s="1"/>
  <c r="R7" i="1" s="1"/>
  <c r="A6" i="1"/>
  <c r="A7" i="1" s="1"/>
  <c r="T58" i="5"/>
  <c r="S58" i="5"/>
  <c r="T57" i="5"/>
  <c r="S57" i="5"/>
  <c r="T56" i="5"/>
  <c r="S56" i="5"/>
  <c r="T55" i="5"/>
  <c r="S55" i="5"/>
  <c r="T54" i="5"/>
  <c r="S54" i="5"/>
  <c r="T53" i="5"/>
  <c r="S53" i="5"/>
  <c r="T52" i="5"/>
  <c r="S52" i="5"/>
  <c r="T51" i="5"/>
  <c r="S51" i="5"/>
  <c r="T50" i="5"/>
  <c r="S50" i="5"/>
  <c r="T49" i="5"/>
  <c r="S49" i="5"/>
  <c r="T48" i="5"/>
  <c r="S48" i="5"/>
  <c r="T47" i="5"/>
  <c r="S47" i="5"/>
  <c r="T46" i="5"/>
  <c r="S46" i="5"/>
  <c r="T45" i="5"/>
  <c r="S45" i="5"/>
  <c r="T44" i="5"/>
  <c r="S44" i="5"/>
  <c r="T43" i="5"/>
  <c r="S43" i="5"/>
  <c r="T42" i="5"/>
  <c r="S42" i="5"/>
  <c r="N28" i="5"/>
  <c r="N27" i="5"/>
  <c r="B27" i="5"/>
  <c r="B28" i="5" s="1"/>
  <c r="A27" i="5"/>
  <c r="N26" i="5"/>
  <c r="N24" i="5"/>
  <c r="N23" i="5"/>
  <c r="B23" i="5"/>
  <c r="A23" i="5"/>
  <c r="N20" i="5"/>
  <c r="N19" i="5"/>
  <c r="B19" i="5"/>
  <c r="A19" i="5"/>
  <c r="N18" i="5"/>
  <c r="N15" i="5"/>
  <c r="N14" i="5"/>
  <c r="B14" i="5"/>
  <c r="A14" i="5"/>
  <c r="N13" i="5"/>
  <c r="N11" i="5"/>
  <c r="N10" i="5"/>
  <c r="B10" i="5"/>
  <c r="A10" i="5"/>
  <c r="A11" i="5" s="1"/>
  <c r="N9" i="5"/>
  <c r="B6" i="5"/>
  <c r="B7" i="5" s="1"/>
  <c r="A6" i="5"/>
  <c r="A7" i="5" s="1"/>
  <c r="B27" i="4"/>
  <c r="B28" i="4" s="1"/>
  <c r="A27" i="4"/>
  <c r="A28" i="4" s="1"/>
  <c r="B23" i="4"/>
  <c r="Q23" i="4" s="1"/>
  <c r="A23" i="4"/>
  <c r="P23" i="4" s="1"/>
  <c r="B19" i="4"/>
  <c r="B20" i="4" s="1"/>
  <c r="A19" i="4"/>
  <c r="A20" i="4" s="1"/>
  <c r="B14" i="4"/>
  <c r="B15" i="4" s="1"/>
  <c r="R15" i="4" s="1"/>
  <c r="A14" i="4"/>
  <c r="A15" i="4" s="1"/>
  <c r="A10" i="4"/>
  <c r="P10" i="4" s="1"/>
  <c r="B10" i="4"/>
  <c r="B11" i="4" s="1"/>
  <c r="R11" i="4" s="1"/>
  <c r="B6" i="4"/>
  <c r="R6" i="4" s="1"/>
  <c r="A6" i="4"/>
  <c r="A7" i="4" s="1"/>
  <c r="N28" i="4"/>
  <c r="N27" i="4"/>
  <c r="R26" i="4"/>
  <c r="Q26" i="4"/>
  <c r="P26" i="4"/>
  <c r="O26" i="4"/>
  <c r="N26" i="4"/>
  <c r="N24" i="4"/>
  <c r="N23" i="4"/>
  <c r="R22" i="4"/>
  <c r="Q22" i="4"/>
  <c r="P22" i="4"/>
  <c r="O22" i="4"/>
  <c r="N22" i="4"/>
  <c r="N20" i="4"/>
  <c r="N19" i="4"/>
  <c r="R18" i="4"/>
  <c r="Q18" i="4"/>
  <c r="P18" i="4"/>
  <c r="O18" i="4"/>
  <c r="N18" i="4"/>
  <c r="N15" i="4"/>
  <c r="N14" i="4"/>
  <c r="R13" i="4"/>
  <c r="Q13" i="4"/>
  <c r="P13" i="4"/>
  <c r="O13" i="4"/>
  <c r="N11" i="4"/>
  <c r="N10" i="4"/>
  <c r="R9" i="4"/>
  <c r="Q9" i="4"/>
  <c r="P9" i="4"/>
  <c r="O9" i="4"/>
  <c r="N9" i="4"/>
  <c r="N7" i="4"/>
  <c r="N6" i="4"/>
  <c r="R5" i="4"/>
  <c r="Q5" i="4"/>
  <c r="P5" i="4"/>
  <c r="O5" i="4"/>
  <c r="N5" i="4"/>
  <c r="N28" i="1"/>
  <c r="N27" i="1"/>
  <c r="R26" i="1"/>
  <c r="Q26" i="1"/>
  <c r="P26" i="1"/>
  <c r="O26" i="1"/>
  <c r="N26" i="1"/>
  <c r="N24" i="1"/>
  <c r="N23" i="1"/>
  <c r="R22" i="1"/>
  <c r="Q22" i="1"/>
  <c r="P22" i="1"/>
  <c r="O22" i="1"/>
  <c r="N22" i="1"/>
  <c r="N20" i="1"/>
  <c r="N19" i="1"/>
  <c r="R18" i="1"/>
  <c r="Q18" i="1"/>
  <c r="P18" i="1"/>
  <c r="O18" i="1"/>
  <c r="O6" i="1"/>
  <c r="O5" i="1"/>
  <c r="N5" i="1"/>
  <c r="O9" i="1"/>
  <c r="O13" i="1"/>
  <c r="P9" i="1"/>
  <c r="P13" i="1"/>
  <c r="N6" i="1"/>
  <c r="N7" i="1"/>
  <c r="N9" i="1"/>
  <c r="N10" i="1"/>
  <c r="N11" i="1"/>
  <c r="N13" i="1"/>
  <c r="N14" i="1"/>
  <c r="N15" i="1"/>
  <c r="Q9" i="1"/>
  <c r="Q13" i="1"/>
  <c r="R6" i="1"/>
  <c r="R9" i="1"/>
  <c r="R13" i="1"/>
  <c r="R5" i="1"/>
  <c r="Q5" i="1"/>
  <c r="P5" i="1"/>
  <c r="Q45" i="6" l="1"/>
  <c r="O19" i="6"/>
  <c r="T13" i="6"/>
  <c r="S52" i="6"/>
  <c r="T36" i="6"/>
  <c r="T35" i="6"/>
  <c r="O53" i="6"/>
  <c r="Q53" i="6"/>
  <c r="A54" i="6"/>
  <c r="O54" i="6" s="1"/>
  <c r="R49" i="6"/>
  <c r="B50" i="6"/>
  <c r="Q50" i="6" s="1"/>
  <c r="P49" i="6"/>
  <c r="S31" i="6"/>
  <c r="R32" i="6"/>
  <c r="T26" i="6"/>
  <c r="P23" i="6"/>
  <c r="T23" i="6" s="1"/>
  <c r="S22" i="6"/>
  <c r="R23" i="6"/>
  <c r="S18" i="6"/>
  <c r="A20" i="6"/>
  <c r="O20" i="6" s="1"/>
  <c r="R19" i="6"/>
  <c r="T19" i="6" s="1"/>
  <c r="T44" i="6"/>
  <c r="O27" i="6"/>
  <c r="A37" i="6"/>
  <c r="P37" i="6" s="1"/>
  <c r="P27" i="6"/>
  <c r="P20" i="6"/>
  <c r="S39" i="6"/>
  <c r="R40" i="6"/>
  <c r="T40" i="6" s="1"/>
  <c r="S48" i="6"/>
  <c r="R53" i="6"/>
  <c r="T53" i="6" s="1"/>
  <c r="Q23" i="6"/>
  <c r="S23" i="6" s="1"/>
  <c r="Q32" i="6"/>
  <c r="Q19" i="6"/>
  <c r="S19" i="6" s="1"/>
  <c r="T31" i="6"/>
  <c r="S44" i="6"/>
  <c r="R45" i="6"/>
  <c r="S49" i="6"/>
  <c r="P54" i="6"/>
  <c r="T54" i="6" s="1"/>
  <c r="P14" i="6"/>
  <c r="Q14" i="6"/>
  <c r="S14" i="6" s="1"/>
  <c r="R14" i="6"/>
  <c r="A15" i="6"/>
  <c r="O15" i="6" s="1"/>
  <c r="T9" i="6"/>
  <c r="S13" i="6"/>
  <c r="T45" i="6"/>
  <c r="T52" i="6"/>
  <c r="S35" i="6"/>
  <c r="S26" i="6"/>
  <c r="T18" i="6"/>
  <c r="T22" i="6"/>
  <c r="T5" i="6"/>
  <c r="S9" i="6"/>
  <c r="R15" i="6"/>
  <c r="Q15" i="6"/>
  <c r="T14" i="6"/>
  <c r="Q11" i="6"/>
  <c r="T10" i="6"/>
  <c r="S5" i="6"/>
  <c r="R6" i="6"/>
  <c r="T6" i="6" s="1"/>
  <c r="R54" i="6"/>
  <c r="Q54" i="6"/>
  <c r="S54" i="6" s="1"/>
  <c r="R28" i="6"/>
  <c r="T28" i="6" s="1"/>
  <c r="Q28" i="6"/>
  <c r="P33" i="6"/>
  <c r="T33" i="6" s="1"/>
  <c r="O33" i="6"/>
  <c r="R20" i="6"/>
  <c r="Q20" i="6"/>
  <c r="Q46" i="6"/>
  <c r="R46" i="6"/>
  <c r="O28" i="6"/>
  <c r="O32" i="6"/>
  <c r="B37" i="6"/>
  <c r="A41" i="6"/>
  <c r="A7" i="6"/>
  <c r="B7" i="6"/>
  <c r="A11" i="6"/>
  <c r="Q24" i="6"/>
  <c r="Q27" i="6"/>
  <c r="S27" i="6" s="1"/>
  <c r="P32" i="6"/>
  <c r="T32" i="6" s="1"/>
  <c r="O36" i="6"/>
  <c r="B41" i="6"/>
  <c r="A46" i="6"/>
  <c r="O6" i="6"/>
  <c r="S6" i="6" s="1"/>
  <c r="R27" i="6"/>
  <c r="O40" i="6"/>
  <c r="S40" i="6" s="1"/>
  <c r="A50" i="6"/>
  <c r="O10" i="6"/>
  <c r="S10" i="6" s="1"/>
  <c r="Q33" i="6"/>
  <c r="Q36" i="6"/>
  <c r="O45" i="6"/>
  <c r="S45" i="6" s="1"/>
  <c r="A24" i="6"/>
  <c r="S24" i="5"/>
  <c r="T27" i="5"/>
  <c r="T18" i="5"/>
  <c r="T20" i="5"/>
  <c r="S9" i="5"/>
  <c r="S11" i="5"/>
  <c r="T11" i="5"/>
  <c r="T9" i="5"/>
  <c r="T23" i="5"/>
  <c r="T26" i="5"/>
  <c r="S18" i="5"/>
  <c r="S6" i="5"/>
  <c r="T6" i="5"/>
  <c r="P58" i="4"/>
  <c r="P14" i="4"/>
  <c r="R49" i="4"/>
  <c r="B59" i="4"/>
  <c r="R59" i="4" s="1"/>
  <c r="P53" i="4"/>
  <c r="Q14" i="4"/>
  <c r="O19" i="4"/>
  <c r="O53" i="4"/>
  <c r="Q10" i="4"/>
  <c r="R10" i="4"/>
  <c r="T10" i="4" s="1"/>
  <c r="T39" i="4"/>
  <c r="O14" i="4"/>
  <c r="R40" i="4"/>
  <c r="T9" i="4"/>
  <c r="O32" i="4"/>
  <c r="P15" i="4"/>
  <c r="T15" i="4" s="1"/>
  <c r="O15" i="4"/>
  <c r="Q32" i="4"/>
  <c r="O66" i="4"/>
  <c r="R14" i="4"/>
  <c r="T31" i="4"/>
  <c r="R32" i="4"/>
  <c r="S65" i="4"/>
  <c r="S44" i="4"/>
  <c r="Q49" i="4"/>
  <c r="S61" i="4"/>
  <c r="T65" i="4"/>
  <c r="O10" i="4"/>
  <c r="T44" i="4"/>
  <c r="T48" i="4"/>
  <c r="R58" i="4"/>
  <c r="T58" i="4" s="1"/>
  <c r="T35" i="1"/>
  <c r="S39" i="1"/>
  <c r="O14" i="1"/>
  <c r="T22" i="1"/>
  <c r="Q14" i="1"/>
  <c r="R45" i="1"/>
  <c r="A50" i="1"/>
  <c r="P50" i="1" s="1"/>
  <c r="O66" i="1"/>
  <c r="A46" i="1"/>
  <c r="P46" i="1" s="1"/>
  <c r="T44" i="1"/>
  <c r="O49" i="1"/>
  <c r="A63" i="1"/>
  <c r="O63" i="1" s="1"/>
  <c r="S35" i="1"/>
  <c r="T57" i="1"/>
  <c r="S61" i="1"/>
  <c r="P66" i="1"/>
  <c r="P6" i="1"/>
  <c r="T6" i="1" s="1"/>
  <c r="T48" i="1"/>
  <c r="A54" i="1"/>
  <c r="P54" i="1" s="1"/>
  <c r="Q27" i="1"/>
  <c r="T52" i="1"/>
  <c r="Q6" i="1"/>
  <c r="S6" i="1" s="1"/>
  <c r="Q19" i="1"/>
  <c r="O7" i="1"/>
  <c r="P7" i="1"/>
  <c r="T7" i="1" s="1"/>
  <c r="O10" i="1"/>
  <c r="B50" i="1"/>
  <c r="R50" i="1" s="1"/>
  <c r="P14" i="1"/>
  <c r="Q36" i="1"/>
  <c r="O62" i="1"/>
  <c r="B37" i="1"/>
  <c r="R37" i="1" s="1"/>
  <c r="O53" i="1"/>
  <c r="Q62" i="1"/>
  <c r="P27" i="1"/>
  <c r="Q45" i="1"/>
  <c r="S52" i="1"/>
  <c r="R62" i="1"/>
  <c r="T62" i="1" s="1"/>
  <c r="Q7" i="1"/>
  <c r="O40" i="5"/>
  <c r="S39" i="5"/>
  <c r="P40" i="5"/>
  <c r="T39" i="5"/>
  <c r="Q40" i="5"/>
  <c r="R40" i="5"/>
  <c r="Q41" i="5"/>
  <c r="P41" i="5"/>
  <c r="T41" i="5" s="1"/>
  <c r="O41" i="5"/>
  <c r="P66" i="4"/>
  <c r="Q66" i="4"/>
  <c r="R66" i="4"/>
  <c r="O62" i="4"/>
  <c r="P62" i="4"/>
  <c r="R62" i="4"/>
  <c r="T61" i="4"/>
  <c r="Q62" i="4"/>
  <c r="S58" i="4"/>
  <c r="Q59" i="4"/>
  <c r="T57" i="4"/>
  <c r="S57" i="4"/>
  <c r="P63" i="4"/>
  <c r="O63" i="4"/>
  <c r="Q63" i="4"/>
  <c r="R63" i="4"/>
  <c r="O67" i="4"/>
  <c r="P67" i="4"/>
  <c r="T67" i="4" s="1"/>
  <c r="Q67" i="4"/>
  <c r="A59" i="4"/>
  <c r="S65" i="1"/>
  <c r="T65" i="1"/>
  <c r="T61" i="1"/>
  <c r="B67" i="1"/>
  <c r="R67" i="1" s="1"/>
  <c r="T67" i="1" s="1"/>
  <c r="O67" i="1"/>
  <c r="Q59" i="1"/>
  <c r="R59" i="1"/>
  <c r="Q58" i="1"/>
  <c r="R58" i="1"/>
  <c r="P58" i="1"/>
  <c r="S57" i="1"/>
  <c r="T66" i="1"/>
  <c r="P59" i="1"/>
  <c r="O59" i="1"/>
  <c r="Q66" i="1"/>
  <c r="Q63" i="1"/>
  <c r="S52" i="4"/>
  <c r="T52" i="4"/>
  <c r="Q53" i="4"/>
  <c r="R53" i="4"/>
  <c r="T53" i="4" s="1"/>
  <c r="S48" i="4"/>
  <c r="O45" i="4"/>
  <c r="P45" i="4"/>
  <c r="R46" i="4"/>
  <c r="T46" i="4" s="1"/>
  <c r="Q46" i="4"/>
  <c r="P50" i="4"/>
  <c r="O50" i="4"/>
  <c r="R50" i="4"/>
  <c r="Q50" i="4"/>
  <c r="P54" i="4"/>
  <c r="T54" i="4" s="1"/>
  <c r="O54" i="4"/>
  <c r="O46" i="4"/>
  <c r="P49" i="4"/>
  <c r="O49" i="4"/>
  <c r="Q45" i="4"/>
  <c r="R45" i="4"/>
  <c r="Q54" i="4"/>
  <c r="S48" i="1"/>
  <c r="Q49" i="1"/>
  <c r="T49" i="1"/>
  <c r="T45" i="1"/>
  <c r="S44" i="1"/>
  <c r="O45" i="1"/>
  <c r="Q46" i="1"/>
  <c r="R46" i="1"/>
  <c r="T53" i="1"/>
  <c r="B54" i="1"/>
  <c r="Q53" i="1"/>
  <c r="S39" i="4"/>
  <c r="S35" i="4"/>
  <c r="T35" i="4"/>
  <c r="O40" i="4"/>
  <c r="P40" i="4"/>
  <c r="Q40" i="4"/>
  <c r="R37" i="4"/>
  <c r="Q37" i="4"/>
  <c r="O36" i="4"/>
  <c r="P36" i="4"/>
  <c r="Q36" i="4"/>
  <c r="R36" i="4"/>
  <c r="S31" i="4"/>
  <c r="P32" i="4"/>
  <c r="R41" i="4"/>
  <c r="Q41" i="4"/>
  <c r="P41" i="4"/>
  <c r="O41" i="4"/>
  <c r="P33" i="4"/>
  <c r="O33" i="4"/>
  <c r="Q33" i="4"/>
  <c r="R33" i="4"/>
  <c r="O37" i="4"/>
  <c r="P37" i="4"/>
  <c r="T31" i="1"/>
  <c r="O40" i="1"/>
  <c r="P40" i="1"/>
  <c r="T40" i="1" s="1"/>
  <c r="T39" i="1"/>
  <c r="O36" i="1"/>
  <c r="P36" i="1"/>
  <c r="T36" i="1" s="1"/>
  <c r="Q32" i="1"/>
  <c r="R32" i="1"/>
  <c r="O32" i="1"/>
  <c r="P32" i="1"/>
  <c r="S31" i="1"/>
  <c r="P37" i="1"/>
  <c r="O37" i="1"/>
  <c r="P33" i="1"/>
  <c r="O33" i="1"/>
  <c r="Q33" i="1"/>
  <c r="R33" i="1"/>
  <c r="B41" i="1"/>
  <c r="O41" i="1"/>
  <c r="Q40" i="1"/>
  <c r="S26" i="4"/>
  <c r="R27" i="4"/>
  <c r="R23" i="4"/>
  <c r="T23" i="4" s="1"/>
  <c r="O23" i="1"/>
  <c r="P23" i="1"/>
  <c r="T23" i="1" s="1"/>
  <c r="T26" i="1"/>
  <c r="Q23" i="1"/>
  <c r="R19" i="1"/>
  <c r="O19" i="1"/>
  <c r="P20" i="1"/>
  <c r="O20" i="1"/>
  <c r="Q20" i="1"/>
  <c r="R20" i="1"/>
  <c r="P28" i="1"/>
  <c r="O28" i="1"/>
  <c r="P24" i="1"/>
  <c r="O24" i="1"/>
  <c r="R28" i="1"/>
  <c r="Q28" i="1"/>
  <c r="P19" i="1"/>
  <c r="O27" i="1"/>
  <c r="B24" i="1"/>
  <c r="R27" i="1"/>
  <c r="S26" i="1"/>
  <c r="O15" i="1"/>
  <c r="P15" i="1"/>
  <c r="Q15" i="1"/>
  <c r="R15" i="1"/>
  <c r="R14" i="1"/>
  <c r="T13" i="1"/>
  <c r="P10" i="1"/>
  <c r="Q10" i="1"/>
  <c r="R10" i="1"/>
  <c r="Q11" i="1"/>
  <c r="R11" i="1"/>
  <c r="O11" i="1"/>
  <c r="P11" i="1"/>
  <c r="T18" i="1"/>
  <c r="T9" i="1"/>
  <c r="Q15" i="4"/>
  <c r="B7" i="4"/>
  <c r="Q6" i="4"/>
  <c r="A11" i="4"/>
  <c r="T18" i="4"/>
  <c r="T22" i="4"/>
  <c r="T26" i="4"/>
  <c r="S9" i="4"/>
  <c r="T13" i="4"/>
  <c r="A24" i="5"/>
  <c r="B20" i="5"/>
  <c r="B15" i="5"/>
  <c r="A20" i="5"/>
  <c r="S9" i="1"/>
  <c r="B24" i="5"/>
  <c r="A28" i="5"/>
  <c r="B11" i="5"/>
  <c r="A15" i="5"/>
  <c r="S18" i="4"/>
  <c r="P20" i="4"/>
  <c r="O20" i="4"/>
  <c r="R20" i="4"/>
  <c r="Q20" i="4"/>
  <c r="P28" i="4"/>
  <c r="O28" i="4"/>
  <c r="R28" i="4"/>
  <c r="Q28" i="4"/>
  <c r="A24" i="4"/>
  <c r="B24" i="4"/>
  <c r="P19" i="4"/>
  <c r="O23" i="4"/>
  <c r="S23" i="4" s="1"/>
  <c r="O27" i="4"/>
  <c r="Q19" i="4"/>
  <c r="P27" i="4"/>
  <c r="R19" i="4"/>
  <c r="S22" i="4"/>
  <c r="Q27" i="4"/>
  <c r="S13" i="4"/>
  <c r="Q11" i="4"/>
  <c r="S5" i="4"/>
  <c r="T5" i="4"/>
  <c r="P7" i="4"/>
  <c r="O7" i="4"/>
  <c r="O6" i="4"/>
  <c r="P6" i="4"/>
  <c r="T6" i="4" s="1"/>
  <c r="S22" i="1"/>
  <c r="S18" i="1"/>
  <c r="T5" i="1"/>
  <c r="S5" i="1"/>
  <c r="S13" i="1"/>
  <c r="T49" i="6" l="1"/>
  <c r="S53" i="6"/>
  <c r="R50" i="6"/>
  <c r="S32" i="6"/>
  <c r="T20" i="6"/>
  <c r="S20" i="6"/>
  <c r="O37" i="6"/>
  <c r="T27" i="6"/>
  <c r="P15" i="6"/>
  <c r="S15" i="6"/>
  <c r="T15" i="6"/>
  <c r="S36" i="6"/>
  <c r="P41" i="6"/>
  <c r="O41" i="6"/>
  <c r="R37" i="6"/>
  <c r="T37" i="6" s="1"/>
  <c r="Q37" i="6"/>
  <c r="S37" i="6" s="1"/>
  <c r="R41" i="6"/>
  <c r="Q41" i="6"/>
  <c r="S28" i="6"/>
  <c r="P50" i="6"/>
  <c r="T50" i="6" s="1"/>
  <c r="O50" i="6"/>
  <c r="S50" i="6" s="1"/>
  <c r="P46" i="6"/>
  <c r="T46" i="6" s="1"/>
  <c r="O46" i="6"/>
  <c r="S46" i="6" s="1"/>
  <c r="P7" i="6"/>
  <c r="O7" i="6"/>
  <c r="P24" i="6"/>
  <c r="T24" i="6" s="1"/>
  <c r="O24" i="6"/>
  <c r="S24" i="6" s="1"/>
  <c r="O11" i="6"/>
  <c r="S11" i="6" s="1"/>
  <c r="P11" i="6"/>
  <c r="T11" i="6" s="1"/>
  <c r="R7" i="6"/>
  <c r="Q7" i="6"/>
  <c r="S33" i="6"/>
  <c r="S19" i="4"/>
  <c r="S14" i="4"/>
  <c r="S53" i="1"/>
  <c r="T14" i="4"/>
  <c r="S37" i="4"/>
  <c r="S53" i="4"/>
  <c r="T49" i="4"/>
  <c r="S10" i="4"/>
  <c r="S15" i="4"/>
  <c r="S62" i="4"/>
  <c r="T40" i="4"/>
  <c r="S32" i="4"/>
  <c r="S6" i="4"/>
  <c r="S49" i="4"/>
  <c r="T32" i="4"/>
  <c r="T27" i="4"/>
  <c r="T28" i="4"/>
  <c r="S66" i="4"/>
  <c r="S50" i="4"/>
  <c r="T37" i="4"/>
  <c r="S14" i="1"/>
  <c r="O50" i="1"/>
  <c r="S7" i="1"/>
  <c r="O46" i="1"/>
  <c r="S46" i="1" s="1"/>
  <c r="T46" i="1"/>
  <c r="S66" i="1"/>
  <c r="Q37" i="1"/>
  <c r="S37" i="1" s="1"/>
  <c r="T37" i="1"/>
  <c r="O54" i="1"/>
  <c r="T10" i="1"/>
  <c r="S49" i="1"/>
  <c r="S63" i="1"/>
  <c r="P63" i="1"/>
  <c r="T63" i="1" s="1"/>
  <c r="S27" i="1"/>
  <c r="S62" i="1"/>
  <c r="T27" i="1"/>
  <c r="S19" i="1"/>
  <c r="S10" i="1"/>
  <c r="T14" i="1"/>
  <c r="Q50" i="1"/>
  <c r="T59" i="1"/>
  <c r="S36" i="1"/>
  <c r="T50" i="1"/>
  <c r="Q67" i="1"/>
  <c r="S67" i="1" s="1"/>
  <c r="S45" i="1"/>
  <c r="T19" i="1"/>
  <c r="S15" i="1"/>
  <c r="T33" i="1"/>
  <c r="T11" i="1"/>
  <c r="T58" i="1"/>
  <c r="T40" i="5"/>
  <c r="S40" i="5"/>
  <c r="S41" i="5"/>
  <c r="T66" i="4"/>
  <c r="T62" i="4"/>
  <c r="P59" i="4"/>
  <c r="T59" i="4" s="1"/>
  <c r="O59" i="4"/>
  <c r="S59" i="4" s="1"/>
  <c r="S63" i="4"/>
  <c r="S67" i="4"/>
  <c r="T63" i="4"/>
  <c r="S58" i="1"/>
  <c r="S59" i="1"/>
  <c r="T45" i="4"/>
  <c r="S45" i="4"/>
  <c r="S54" i="4"/>
  <c r="S46" i="4"/>
  <c r="T50" i="4"/>
  <c r="R54" i="1"/>
  <c r="T54" i="1" s="1"/>
  <c r="Q54" i="1"/>
  <c r="S40" i="4"/>
  <c r="T41" i="4"/>
  <c r="S36" i="4"/>
  <c r="T36" i="4"/>
  <c r="S33" i="4"/>
  <c r="T33" i="4"/>
  <c r="S41" i="4"/>
  <c r="S40" i="1"/>
  <c r="T32" i="1"/>
  <c r="S32" i="1"/>
  <c r="S33" i="1"/>
  <c r="R41" i="1"/>
  <c r="T41" i="1" s="1"/>
  <c r="Q41" i="1"/>
  <c r="S41" i="1" s="1"/>
  <c r="T19" i="4"/>
  <c r="S23" i="1"/>
  <c r="T28" i="1"/>
  <c r="S28" i="1"/>
  <c r="S20" i="1"/>
  <c r="R24" i="1"/>
  <c r="T24" i="1" s="1"/>
  <c r="Q24" i="1"/>
  <c r="S24" i="1" s="1"/>
  <c r="T20" i="1"/>
  <c r="T15" i="1"/>
  <c r="S11" i="1"/>
  <c r="S27" i="4"/>
  <c r="P11" i="4"/>
  <c r="T11" i="4" s="1"/>
  <c r="O11" i="4"/>
  <c r="S11" i="4" s="1"/>
  <c r="T20" i="4"/>
  <c r="R7" i="4"/>
  <c r="T7" i="4" s="1"/>
  <c r="Q7" i="4"/>
  <c r="S7" i="4" s="1"/>
  <c r="S28" i="4"/>
  <c r="S20" i="4"/>
  <c r="R24" i="4"/>
  <c r="Q24" i="4"/>
  <c r="P24" i="4"/>
  <c r="O24" i="4"/>
  <c r="T7" i="6" l="1"/>
  <c r="S7" i="6"/>
  <c r="S41" i="6"/>
  <c r="T41" i="6"/>
  <c r="T24" i="4"/>
  <c r="S50" i="1"/>
  <c r="S54" i="1"/>
  <c r="S24" i="4"/>
</calcChain>
</file>

<file path=xl/sharedStrings.xml><?xml version="1.0" encoding="utf-8"?>
<sst xmlns="http://schemas.openxmlformats.org/spreadsheetml/2006/main" count="585" uniqueCount="64">
  <si>
    <t>Start Date</t>
  </si>
  <si>
    <t>End Date</t>
  </si>
  <si>
    <t>Key Factors Contributing to the Drawdown</t>
  </si>
  <si>
    <t>Tickers</t>
  </si>
  <si>
    <t>Japan Carry Trade Unwind</t>
  </si>
  <si>
    <t>OMNI</t>
  </si>
  <si>
    <t>Rebound %</t>
  </si>
  <si>
    <t xml:space="preserve">Drawdown Bars </t>
  </si>
  <si>
    <t>SPY</t>
  </si>
  <si>
    <t xml:space="preserve">Drawdown Days </t>
  </si>
  <si>
    <t>Rebound Days</t>
  </si>
  <si>
    <t xml:space="preserve">Rebound Bars </t>
  </si>
  <si>
    <t>Max Drawdown (%)</t>
  </si>
  <si>
    <t>Total Bars</t>
  </si>
  <si>
    <t xml:space="preserve">Total Days </t>
  </si>
  <si>
    <t>QQQ</t>
  </si>
  <si>
    <t>Growth Vehicles</t>
  </si>
  <si>
    <t>SHIELD</t>
  </si>
  <si>
    <t>GBTC</t>
  </si>
  <si>
    <t>TLT</t>
  </si>
  <si>
    <t>AGG</t>
  </si>
  <si>
    <t>GLD</t>
  </si>
  <si>
    <t>Jan 19 2024</t>
  </si>
  <si>
    <t>ATH PERIODS w VOL:</t>
  </si>
  <si>
    <t>Oct 22 2024</t>
  </si>
  <si>
    <t>July 16 2024</t>
  </si>
  <si>
    <t>Sep 19 2024</t>
  </si>
  <si>
    <t xml:space="preserve">Everything after breaking </t>
  </si>
  <si>
    <t>Jan 4, 2022</t>
  </si>
  <si>
    <t>Jan 19, 2024</t>
  </si>
  <si>
    <t>Interest Rates Increased</t>
  </si>
  <si>
    <t>Nov 9, 2020</t>
  </si>
  <si>
    <t>Market performed well with no drawdowns sustained greater than -5% during this time period</t>
  </si>
  <si>
    <t>Feb 19, 2020</t>
  </si>
  <si>
    <t>NO VOL ATH PERIODS (No Sustained SPY Drawndown Greater than -5%): MAX BULL</t>
  </si>
  <si>
    <t>Oct 28, 2019</t>
  </si>
  <si>
    <t>MAX BULL Market performed well with no drawdowns sustained greater than -5% during this time period</t>
  </si>
  <si>
    <t>MAX BULL : Market performed well with no drawdowns sustained greater than -5% during this time period</t>
  </si>
  <si>
    <t>Jan 26, 2018</t>
  </si>
  <si>
    <t>Jul 12, 2016</t>
  </si>
  <si>
    <t>July 12, 2016</t>
  </si>
  <si>
    <t>Dec 18, 2014</t>
  </si>
  <si>
    <t>Absolute Drawdown (%) Daily Close Price</t>
  </si>
  <si>
    <t>Cumulative Return (%)</t>
  </si>
  <si>
    <t>Annualized Return (%)</t>
  </si>
  <si>
    <t>Sharpe Ratio</t>
  </si>
  <si>
    <t>Standard Deviation	 (%)</t>
  </si>
  <si>
    <t>Calmar Ratio</t>
  </si>
  <si>
    <t>Alpha</t>
  </si>
  <si>
    <t>Beta</t>
  </si>
  <si>
    <t xml:space="preserve">OMNI </t>
  </si>
  <si>
    <t>GBTC* Close price data is not available for GBTC until 2015-05-04</t>
  </si>
  <si>
    <t xml:space="preserve">Absolute Drawdown Date </t>
  </si>
  <si>
    <t>1Y, 3Y, 5Y, 10Y PERIODS:</t>
  </si>
  <si>
    <t>Performance</t>
  </si>
  <si>
    <t>5-Year</t>
  </si>
  <si>
    <t>3-Year</t>
  </si>
  <si>
    <t>1-Year</t>
  </si>
  <si>
    <t>10-Year</t>
  </si>
  <si>
    <t>Safe-Haven Vehicles</t>
  </si>
  <si>
    <t>Re-Active Vehicles</t>
  </si>
  <si>
    <t>ALPHA</t>
  </si>
  <si>
    <t xml:space="preserve">ALPHA </t>
  </si>
  <si>
    <t>Decline &gt; -5% PERIODS: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</si>
</sst>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Helvetica"/>
      <family val="2"/>
    </font>
    <font>
      <b/>
      <sz val="12"/>
      <color theme="1"/>
      <name val="Helvetica"/>
      <family val="2"/>
    </font>
    <font>
      <sz val="12"/>
      <color theme="1"/>
      <name val="Helvetica"/>
      <family val="2"/>
    </font>
    <font>
      <b/>
      <sz val="10"/>
      <color theme="1"/>
      <name val="Helvetica"/>
      <family val="2"/>
    </font>
    <font>
      <sz val="12"/>
      <color theme="0"/>
      <name val="Helvetica"/>
      <family val="2"/>
    </font>
    <font>
      <sz val="10"/>
      <color theme="1"/>
      <name val="Helvetica"/>
      <family val="2"/>
    </font>
    <font>
      <b/>
      <sz val="18"/>
      <color theme="0"/>
      <name val="Helvetica"/>
      <family val="2"/>
    </font>
    <font>
      <b/>
      <sz val="12"/>
      <color rgb="FFFFFFFF"/>
      <name val="Helvetica"/>
      <family val="2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0000"/>
        <bgColor rgb="FF00000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14" fontId="0" fillId="0" borderId="0" xfId="0" applyNumberFormat="1"/>
    <xf numFmtId="10" fontId="3" fillId="3" borderId="4" xfId="2" applyNumberFormat="1" applyFont="1" applyFill="1" applyBorder="1"/>
    <xf numFmtId="0" fontId="4" fillId="0" borderId="4" xfId="0" applyFont="1" applyBorder="1"/>
    <xf numFmtId="0" fontId="5" fillId="0" borderId="1" xfId="0" applyFont="1" applyBorder="1"/>
    <xf numFmtId="14" fontId="7" fillId="3" borderId="2" xfId="2" applyNumberFormat="1" applyFont="1" applyFill="1" applyBorder="1"/>
    <xf numFmtId="0" fontId="8" fillId="0" borderId="0" xfId="0" applyFont="1"/>
    <xf numFmtId="0" fontId="5" fillId="0" borderId="0" xfId="0" applyFont="1"/>
    <xf numFmtId="10" fontId="7" fillId="3" borderId="1" xfId="2" applyNumberFormat="1" applyFont="1" applyFill="1" applyBorder="1"/>
    <xf numFmtId="14" fontId="7" fillId="3" borderId="1" xfId="2" applyNumberFormat="1" applyFont="1" applyFill="1" applyBorder="1"/>
    <xf numFmtId="0" fontId="7" fillId="3" borderId="1" xfId="0" applyFont="1" applyFill="1" applyBorder="1"/>
    <xf numFmtId="1" fontId="7" fillId="2" borderId="3" xfId="1" applyNumberFormat="1" applyFont="1" applyFill="1" applyBorder="1"/>
    <xf numFmtId="0" fontId="7" fillId="2" borderId="1" xfId="0" applyFont="1" applyFill="1" applyBorder="1"/>
    <xf numFmtId="10" fontId="7" fillId="2" borderId="1" xfId="2" applyNumberFormat="1" applyFont="1" applyFill="1" applyBorder="1"/>
    <xf numFmtId="0" fontId="7" fillId="4" borderId="1" xfId="0" applyFont="1" applyFill="1" applyBorder="1"/>
    <xf numFmtId="1" fontId="7" fillId="2" borderId="3" xfId="0" applyNumberFormat="1" applyFont="1" applyFill="1" applyBorder="1"/>
    <xf numFmtId="14" fontId="3" fillId="4" borderId="0" xfId="0" applyNumberFormat="1" applyFont="1" applyFill="1"/>
    <xf numFmtId="14" fontId="7" fillId="4" borderId="0" xfId="0" applyNumberFormat="1" applyFont="1" applyFill="1"/>
    <xf numFmtId="0" fontId="5" fillId="5" borderId="0" xfId="0" applyFont="1" applyFill="1"/>
    <xf numFmtId="0" fontId="6" fillId="0" borderId="0" xfId="0" applyFont="1"/>
    <xf numFmtId="10" fontId="3" fillId="3" borderId="12" xfId="2" applyNumberFormat="1" applyFont="1" applyFill="1" applyBorder="1"/>
    <xf numFmtId="14" fontId="3" fillId="3" borderId="10" xfId="2" applyNumberFormat="1" applyFont="1" applyFill="1" applyBorder="1"/>
    <xf numFmtId="0" fontId="3" fillId="3" borderId="10" xfId="0" applyFont="1" applyFill="1" applyBorder="1"/>
    <xf numFmtId="1" fontId="4" fillId="2" borderId="10" xfId="0" applyNumberFormat="1" applyFont="1" applyFill="1" applyBorder="1"/>
    <xf numFmtId="0" fontId="4" fillId="2" borderId="10" xfId="0" applyFont="1" applyFill="1" applyBorder="1"/>
    <xf numFmtId="0" fontId="4" fillId="4" borderId="10" xfId="0" applyFont="1" applyFill="1" applyBorder="1"/>
    <xf numFmtId="0" fontId="4" fillId="4" borderId="12" xfId="0" applyFont="1" applyFill="1" applyBorder="1"/>
    <xf numFmtId="10" fontId="7" fillId="2" borderId="15" xfId="2" applyNumberFormat="1" applyFont="1" applyFill="1" applyBorder="1"/>
    <xf numFmtId="0" fontId="3" fillId="3" borderId="11" xfId="0" applyFont="1" applyFill="1" applyBorder="1"/>
    <xf numFmtId="0" fontId="7" fillId="3" borderId="3" xfId="0" applyFont="1" applyFill="1" applyBorder="1"/>
    <xf numFmtId="10" fontId="7" fillId="2" borderId="8" xfId="2" applyNumberFormat="1" applyFont="1" applyFill="1" applyBorder="1"/>
    <xf numFmtId="10" fontId="7" fillId="2" borderId="4" xfId="2" applyNumberFormat="1" applyFont="1" applyFill="1" applyBorder="1"/>
    <xf numFmtId="10" fontId="7" fillId="3" borderId="4" xfId="2" applyNumberFormat="1" applyFont="1" applyFill="1" applyBorder="1"/>
    <xf numFmtId="10" fontId="7" fillId="3" borderId="8" xfId="2" applyNumberFormat="1" applyFont="1" applyFill="1" applyBorder="1"/>
    <xf numFmtId="0" fontId="7" fillId="3" borderId="15" xfId="0" applyFont="1" applyFill="1" applyBorder="1"/>
    <xf numFmtId="0" fontId="3" fillId="3" borderId="13" xfId="0" applyFont="1" applyFill="1" applyBorder="1"/>
    <xf numFmtId="0" fontId="7" fillId="4" borderId="4" xfId="0" applyFont="1" applyFill="1" applyBorder="1"/>
    <xf numFmtId="0" fontId="4" fillId="5" borderId="17" xfId="0" applyFont="1" applyFill="1" applyBorder="1"/>
    <xf numFmtId="0" fontId="4" fillId="5" borderId="19" xfId="0" applyFont="1" applyFill="1" applyBorder="1"/>
    <xf numFmtId="0" fontId="5" fillId="5" borderId="19" xfId="0" applyFont="1" applyFill="1" applyBorder="1"/>
    <xf numFmtId="0" fontId="5" fillId="5" borderId="20" xfId="0" applyFont="1" applyFill="1" applyBorder="1"/>
    <xf numFmtId="14" fontId="7" fillId="3" borderId="8" xfId="2" applyNumberFormat="1" applyFont="1" applyFill="1" applyBorder="1"/>
    <xf numFmtId="14" fontId="7" fillId="6" borderId="0" xfId="0" applyNumberFormat="1" applyFont="1" applyFill="1"/>
    <xf numFmtId="14" fontId="3" fillId="6" borderId="9" xfId="0" applyNumberFormat="1" applyFont="1" applyFill="1" applyBorder="1"/>
    <xf numFmtId="10" fontId="7" fillId="6" borderId="7" xfId="2" applyNumberFormat="1" applyFont="1" applyFill="1" applyBorder="1"/>
    <xf numFmtId="14" fontId="7" fillId="6" borderId="6" xfId="2" applyNumberFormat="1" applyFont="1" applyFill="1" applyBorder="1"/>
    <xf numFmtId="0" fontId="7" fillId="6" borderId="6" xfId="0" applyFont="1" applyFill="1" applyBorder="1"/>
    <xf numFmtId="0" fontId="7" fillId="6" borderId="21" xfId="0" applyFont="1" applyFill="1" applyBorder="1"/>
    <xf numFmtId="1" fontId="7" fillId="6" borderId="21" xfId="0" applyNumberFormat="1" applyFont="1" applyFill="1" applyBorder="1"/>
    <xf numFmtId="10" fontId="7" fillId="6" borderId="21" xfId="2" applyNumberFormat="1" applyFont="1" applyFill="1" applyBorder="1"/>
    <xf numFmtId="0" fontId="7" fillId="6" borderId="7" xfId="0" applyFont="1" applyFill="1" applyBorder="1"/>
    <xf numFmtId="0" fontId="7" fillId="6" borderId="0" xfId="0" applyFont="1" applyFill="1"/>
    <xf numFmtId="14" fontId="3" fillId="7" borderId="0" xfId="0" applyNumberFormat="1" applyFont="1" applyFill="1"/>
    <xf numFmtId="0" fontId="4" fillId="7" borderId="19" xfId="0" applyFont="1" applyFill="1" applyBorder="1"/>
    <xf numFmtId="10" fontId="3" fillId="7" borderId="8" xfId="2" applyNumberFormat="1" applyFont="1" applyFill="1" applyBorder="1"/>
    <xf numFmtId="14" fontId="3" fillId="7" borderId="8" xfId="2" applyNumberFormat="1" applyFont="1" applyFill="1" applyBorder="1"/>
    <xf numFmtId="0" fontId="3" fillId="7" borderId="2" xfId="0" applyFont="1" applyFill="1" applyBorder="1"/>
    <xf numFmtId="0" fontId="3" fillId="7" borderId="14" xfId="0" applyFont="1" applyFill="1" applyBorder="1"/>
    <xf numFmtId="10" fontId="4" fillId="7" borderId="8" xfId="2" applyNumberFormat="1" applyFont="1" applyFill="1" applyBorder="1"/>
    <xf numFmtId="1" fontId="4" fillId="7" borderId="5" xfId="0" applyNumberFormat="1" applyFont="1" applyFill="1" applyBorder="1"/>
    <xf numFmtId="0" fontId="4" fillId="7" borderId="2" xfId="0" applyFont="1" applyFill="1" applyBorder="1"/>
    <xf numFmtId="10" fontId="4" fillId="7" borderId="14" xfId="2" applyNumberFormat="1" applyFont="1" applyFill="1" applyBorder="1"/>
    <xf numFmtId="0" fontId="4" fillId="7" borderId="8" xfId="0" applyFont="1" applyFill="1" applyBorder="1"/>
    <xf numFmtId="0" fontId="4" fillId="7" borderId="0" xfId="0" applyFont="1" applyFill="1"/>
    <xf numFmtId="0" fontId="5" fillId="7" borderId="0" xfId="0" applyFont="1" applyFill="1"/>
    <xf numFmtId="0" fontId="4" fillId="7" borderId="1" xfId="0" applyFont="1" applyFill="1" applyBorder="1"/>
    <xf numFmtId="10" fontId="4" fillId="7" borderId="15" xfId="2" applyNumberFormat="1" applyFont="1" applyFill="1" applyBorder="1"/>
    <xf numFmtId="0" fontId="4" fillId="7" borderId="4" xfId="0" applyFont="1" applyFill="1" applyBorder="1"/>
    <xf numFmtId="14" fontId="7" fillId="7" borderId="0" xfId="0" applyNumberFormat="1" applyFont="1" applyFill="1"/>
    <xf numFmtId="10" fontId="7" fillId="7" borderId="4" xfId="2" applyNumberFormat="1" applyFont="1" applyFill="1" applyBorder="1"/>
    <xf numFmtId="14" fontId="7" fillId="7" borderId="1" xfId="2" applyNumberFormat="1" applyFont="1" applyFill="1" applyBorder="1"/>
    <xf numFmtId="0" fontId="7" fillId="7" borderId="1" xfId="0" applyFont="1" applyFill="1" applyBorder="1"/>
    <xf numFmtId="0" fontId="7" fillId="7" borderId="15" xfId="0" applyFont="1" applyFill="1" applyBorder="1"/>
    <xf numFmtId="10" fontId="7" fillId="7" borderId="15" xfId="2" applyNumberFormat="1" applyFont="1" applyFill="1" applyBorder="1"/>
    <xf numFmtId="10" fontId="7" fillId="6" borderId="22" xfId="2" applyNumberFormat="1" applyFont="1" applyFill="1" applyBorder="1"/>
    <xf numFmtId="10" fontId="4" fillId="7" borderId="23" xfId="2" applyNumberFormat="1" applyFont="1" applyFill="1" applyBorder="1"/>
    <xf numFmtId="10" fontId="7" fillId="2" borderId="23" xfId="2" applyNumberFormat="1" applyFont="1" applyFill="1" applyBorder="1"/>
    <xf numFmtId="10" fontId="7" fillId="2" borderId="24" xfId="2" applyNumberFormat="1" applyFont="1" applyFill="1" applyBorder="1"/>
    <xf numFmtId="10" fontId="7" fillId="2" borderId="3" xfId="2" applyNumberFormat="1" applyFont="1" applyFill="1" applyBorder="1"/>
    <xf numFmtId="10" fontId="7" fillId="7" borderId="8" xfId="2" applyNumberFormat="1" applyFont="1" applyFill="1" applyBorder="1"/>
    <xf numFmtId="1" fontId="7" fillId="7" borderId="3" xfId="1" applyNumberFormat="1" applyFont="1" applyFill="1" applyBorder="1"/>
    <xf numFmtId="10" fontId="7" fillId="3" borderId="27" xfId="2" applyNumberFormat="1" applyFont="1" applyFill="1" applyBorder="1"/>
    <xf numFmtId="14" fontId="7" fillId="3" borderId="28" xfId="2" applyNumberFormat="1" applyFont="1" applyFill="1" applyBorder="1"/>
    <xf numFmtId="10" fontId="7" fillId="2" borderId="29" xfId="2" applyNumberFormat="1" applyFont="1" applyFill="1" applyBorder="1"/>
    <xf numFmtId="10" fontId="7" fillId="2" borderId="30" xfId="2" applyNumberFormat="1" applyFont="1" applyFill="1" applyBorder="1"/>
    <xf numFmtId="0" fontId="7" fillId="3" borderId="28" xfId="0" applyFont="1" applyFill="1" applyBorder="1"/>
    <xf numFmtId="0" fontId="7" fillId="3" borderId="29" xfId="0" applyFont="1" applyFill="1" applyBorder="1"/>
    <xf numFmtId="1" fontId="7" fillId="2" borderId="31" xfId="1" applyNumberFormat="1" applyFont="1" applyFill="1" applyBorder="1"/>
    <xf numFmtId="0" fontId="7" fillId="2" borderId="28" xfId="0" applyFont="1" applyFill="1" applyBorder="1"/>
    <xf numFmtId="0" fontId="7" fillId="4" borderId="28" xfId="0" applyFont="1" applyFill="1" applyBorder="1"/>
    <xf numFmtId="0" fontId="5" fillId="0" borderId="25" xfId="0" applyFont="1" applyBorder="1"/>
    <xf numFmtId="0" fontId="3" fillId="7" borderId="32" xfId="0" applyFont="1" applyFill="1" applyBorder="1"/>
    <xf numFmtId="0" fontId="7" fillId="7" borderId="3" xfId="0" applyFont="1" applyFill="1" applyBorder="1"/>
    <xf numFmtId="0" fontId="7" fillId="3" borderId="31" xfId="0" applyFont="1" applyFill="1" applyBorder="1"/>
    <xf numFmtId="0" fontId="7" fillId="7" borderId="4" xfId="0" applyFont="1" applyFill="1" applyBorder="1"/>
    <xf numFmtId="1" fontId="7" fillId="6" borderId="33" xfId="0" applyNumberFormat="1" applyFont="1" applyFill="1" applyBorder="1"/>
    <xf numFmtId="1" fontId="7" fillId="2" borderId="36" xfId="0" applyNumberFormat="1" applyFont="1" applyFill="1" applyBorder="1"/>
    <xf numFmtId="49" fontId="3" fillId="6" borderId="9" xfId="0" applyNumberFormat="1" applyFont="1" applyFill="1" applyBorder="1"/>
    <xf numFmtId="10" fontId="4" fillId="2" borderId="38" xfId="2" applyNumberFormat="1" applyFont="1" applyFill="1" applyBorder="1"/>
    <xf numFmtId="10" fontId="7" fillId="7" borderId="23" xfId="2" applyNumberFormat="1" applyFont="1" applyFill="1" applyBorder="1"/>
    <xf numFmtId="10" fontId="7" fillId="2" borderId="25" xfId="2" applyNumberFormat="1" applyFont="1" applyFill="1" applyBorder="1"/>
    <xf numFmtId="14" fontId="7" fillId="6" borderId="21" xfId="2" applyNumberFormat="1" applyFont="1" applyFill="1" applyBorder="1"/>
    <xf numFmtId="14" fontId="3" fillId="3" borderId="11" xfId="2" applyNumberFormat="1" applyFont="1" applyFill="1" applyBorder="1"/>
    <xf numFmtId="14" fontId="3" fillId="7" borderId="23" xfId="2" applyNumberFormat="1" applyFont="1" applyFill="1" applyBorder="1"/>
    <xf numFmtId="14" fontId="7" fillId="3" borderId="3" xfId="2" applyNumberFormat="1" applyFont="1" applyFill="1" applyBorder="1"/>
    <xf numFmtId="14" fontId="7" fillId="3" borderId="23" xfId="2" applyNumberFormat="1" applyFont="1" applyFill="1" applyBorder="1"/>
    <xf numFmtId="14" fontId="7" fillId="7" borderId="3" xfId="2" applyNumberFormat="1" applyFont="1" applyFill="1" applyBorder="1"/>
    <xf numFmtId="14" fontId="7" fillId="3" borderId="21" xfId="2" applyNumberFormat="1" applyFont="1" applyFill="1" applyBorder="1"/>
    <xf numFmtId="0" fontId="7" fillId="6" borderId="33" xfId="0" applyFont="1" applyFill="1" applyBorder="1"/>
    <xf numFmtId="0" fontId="3" fillId="3" borderId="34" xfId="0" applyFont="1" applyFill="1" applyBorder="1"/>
    <xf numFmtId="0" fontId="3" fillId="7" borderId="35" xfId="0" applyFont="1" applyFill="1" applyBorder="1"/>
    <xf numFmtId="0" fontId="7" fillId="3" borderId="36" xfId="0" applyFont="1" applyFill="1" applyBorder="1"/>
    <xf numFmtId="0" fontId="7" fillId="7" borderId="36" xfId="0" applyFont="1" applyFill="1" applyBorder="1"/>
    <xf numFmtId="0" fontId="7" fillId="3" borderId="37" xfId="0" applyFont="1" applyFill="1" applyBorder="1"/>
    <xf numFmtId="0" fontId="7" fillId="4" borderId="27" xfId="0" applyFont="1" applyFill="1" applyBorder="1"/>
    <xf numFmtId="0" fontId="7" fillId="6" borderId="39" xfId="0" applyFont="1" applyFill="1" applyBorder="1"/>
    <xf numFmtId="0" fontId="4" fillId="4" borderId="13" xfId="0" applyFont="1" applyFill="1" applyBorder="1"/>
    <xf numFmtId="0" fontId="4" fillId="7" borderId="16" xfId="0" applyFont="1" applyFill="1" applyBorder="1"/>
    <xf numFmtId="0" fontId="4" fillId="7" borderId="15" xfId="0" applyFont="1" applyFill="1" applyBorder="1"/>
    <xf numFmtId="0" fontId="7" fillId="4" borderId="15" xfId="0" applyFont="1" applyFill="1" applyBorder="1"/>
    <xf numFmtId="1" fontId="7" fillId="7" borderId="4" xfId="1" applyNumberFormat="1" applyFont="1" applyFill="1" applyBorder="1"/>
    <xf numFmtId="10" fontId="4" fillId="7" borderId="32" xfId="2" applyNumberFormat="1" applyFont="1" applyFill="1" applyBorder="1"/>
    <xf numFmtId="10" fontId="4" fillId="7" borderId="3" xfId="2" applyNumberFormat="1" applyFont="1" applyFill="1" applyBorder="1"/>
    <xf numFmtId="10" fontId="7" fillId="7" borderId="3" xfId="2" applyNumberFormat="1" applyFont="1" applyFill="1" applyBorder="1"/>
    <xf numFmtId="10" fontId="7" fillId="2" borderId="31" xfId="2" applyNumberFormat="1" applyFont="1" applyFill="1" applyBorder="1"/>
    <xf numFmtId="10" fontId="4" fillId="2" borderId="11" xfId="2" applyNumberFormat="1" applyFont="1" applyFill="1" applyBorder="1"/>
    <xf numFmtId="1" fontId="4" fillId="7" borderId="8" xfId="0" applyNumberFormat="1" applyFont="1" applyFill="1" applyBorder="1"/>
    <xf numFmtId="1" fontId="7" fillId="2" borderId="4" xfId="1" applyNumberFormat="1" applyFont="1" applyFill="1" applyBorder="1"/>
    <xf numFmtId="1" fontId="7" fillId="2" borderId="27" xfId="1" applyNumberFormat="1" applyFont="1" applyFill="1" applyBorder="1"/>
    <xf numFmtId="1" fontId="4" fillId="2" borderId="12" xfId="0" applyNumberFormat="1" applyFont="1" applyFill="1" applyBorder="1"/>
    <xf numFmtId="1" fontId="7" fillId="2" borderId="4" xfId="0" applyNumberFormat="1" applyFont="1" applyFill="1" applyBorder="1"/>
    <xf numFmtId="10" fontId="3" fillId="3" borderId="40" xfId="2" applyNumberFormat="1" applyFont="1" applyFill="1" applyBorder="1"/>
    <xf numFmtId="0" fontId="3" fillId="3" borderId="38" xfId="0" applyFont="1" applyFill="1" applyBorder="1"/>
    <xf numFmtId="0" fontId="3" fillId="3" borderId="40" xfId="0" applyFont="1" applyFill="1" applyBorder="1"/>
    <xf numFmtId="1" fontId="4" fillId="2" borderId="38" xfId="0" applyNumberFormat="1" applyFont="1" applyFill="1" applyBorder="1"/>
    <xf numFmtId="0" fontId="4" fillId="2" borderId="38" xfId="0" applyFont="1" applyFill="1" applyBorder="1"/>
    <xf numFmtId="0" fontId="4" fillId="4" borderId="18" xfId="0" applyFont="1" applyFill="1" applyBorder="1"/>
    <xf numFmtId="0" fontId="4" fillId="4" borderId="38" xfId="0" applyFont="1" applyFill="1" applyBorder="1"/>
    <xf numFmtId="14" fontId="3" fillId="3" borderId="38" xfId="2" applyNumberFormat="1" applyFont="1" applyFill="1" applyBorder="1"/>
    <xf numFmtId="10" fontId="7" fillId="3" borderId="3" xfId="2" applyNumberFormat="1" applyFont="1" applyFill="1" applyBorder="1"/>
    <xf numFmtId="10" fontId="7" fillId="3" borderId="23" xfId="2" applyNumberFormat="1" applyFont="1" applyFill="1" applyBorder="1"/>
    <xf numFmtId="2" fontId="7" fillId="6" borderId="22" xfId="2" applyNumberFormat="1" applyFont="1" applyFill="1" applyBorder="1"/>
    <xf numFmtId="2" fontId="4" fillId="2" borderId="38" xfId="2" applyNumberFormat="1" applyFont="1" applyFill="1" applyBorder="1"/>
    <xf numFmtId="2" fontId="4" fillId="7" borderId="23" xfId="2" applyNumberFormat="1" applyFont="1" applyFill="1" applyBorder="1"/>
    <xf numFmtId="2" fontId="7" fillId="2" borderId="23" xfId="2" applyNumberFormat="1" applyFont="1" applyFill="1" applyBorder="1"/>
    <xf numFmtId="2" fontId="7" fillId="7" borderId="23" xfId="2" applyNumberFormat="1" applyFont="1" applyFill="1" applyBorder="1"/>
    <xf numFmtId="2" fontId="7" fillId="2" borderId="25" xfId="2" applyNumberFormat="1" applyFont="1" applyFill="1" applyBorder="1"/>
    <xf numFmtId="2" fontId="7" fillId="2" borderId="24" xfId="2" applyNumberFormat="1" applyFont="1" applyFill="1" applyBorder="1"/>
    <xf numFmtId="2" fontId="7" fillId="2" borderId="4" xfId="2" applyNumberFormat="1" applyFont="1" applyFill="1" applyBorder="1"/>
    <xf numFmtId="2" fontId="7" fillId="2" borderId="1" xfId="2" applyNumberFormat="1" applyFont="1" applyFill="1" applyBorder="1"/>
    <xf numFmtId="10" fontId="7" fillId="3" borderId="5" xfId="2" applyNumberFormat="1" applyFont="1" applyFill="1" applyBorder="1"/>
    <xf numFmtId="10" fontId="7" fillId="3" borderId="31" xfId="2" applyNumberFormat="1" applyFont="1" applyFill="1" applyBorder="1"/>
    <xf numFmtId="1" fontId="7" fillId="4" borderId="4" xfId="0" applyNumberFormat="1" applyFont="1" applyFill="1" applyBorder="1"/>
    <xf numFmtId="1" fontId="7" fillId="7" borderId="4" xfId="0" applyNumberFormat="1" applyFont="1" applyFill="1" applyBorder="1"/>
    <xf numFmtId="0" fontId="4" fillId="5" borderId="26" xfId="0" applyFont="1" applyFill="1" applyBorder="1"/>
    <xf numFmtId="1" fontId="7" fillId="4" borderId="27" xfId="0" applyNumberFormat="1" applyFont="1" applyFill="1" applyBorder="1"/>
    <xf numFmtId="0" fontId="4" fillId="0" borderId="0" xfId="0" applyFont="1"/>
    <xf numFmtId="10" fontId="7" fillId="3" borderId="21" xfId="2" applyNumberFormat="1" applyFont="1" applyFill="1" applyBorder="1"/>
    <xf numFmtId="2" fontId="7" fillId="2" borderId="3" xfId="2" applyNumberFormat="1" applyFont="1" applyFill="1" applyBorder="1"/>
    <xf numFmtId="0" fontId="7" fillId="4" borderId="29" xfId="0" applyFont="1" applyFill="1" applyBorder="1"/>
    <xf numFmtId="14" fontId="3" fillId="3" borderId="1" xfId="2" applyNumberFormat="1" applyFont="1" applyFill="1" applyBorder="1"/>
    <xf numFmtId="14" fontId="3" fillId="3" borderId="3" xfId="2" applyNumberFormat="1" applyFont="1" applyFill="1" applyBorder="1"/>
    <xf numFmtId="10" fontId="3" fillId="2" borderId="3" xfId="2" applyNumberFormat="1" applyFont="1" applyFill="1" applyBorder="1"/>
    <xf numFmtId="10" fontId="3" fillId="2" borderId="24" xfId="2" applyNumberFormat="1" applyFont="1" applyFill="1" applyBorder="1"/>
    <xf numFmtId="2" fontId="3" fillId="2" borderId="24" xfId="2" applyNumberFormat="1" applyFont="1" applyFill="1" applyBorder="1"/>
    <xf numFmtId="0" fontId="3" fillId="3" borderId="36" xfId="0" applyFont="1" applyFill="1" applyBorder="1"/>
    <xf numFmtId="0" fontId="3" fillId="3" borderId="3" xfId="0" applyFont="1" applyFill="1" applyBorder="1"/>
    <xf numFmtId="1" fontId="3" fillId="2" borderId="4" xfId="0" applyNumberFormat="1" applyFont="1" applyFill="1" applyBorder="1"/>
    <xf numFmtId="10" fontId="3" fillId="2" borderId="1" xfId="0" applyNumberFormat="1" applyFont="1" applyFill="1" applyBorder="1"/>
    <xf numFmtId="0" fontId="3" fillId="4" borderId="4" xfId="0" applyFont="1" applyFill="1" applyBorder="1"/>
    <xf numFmtId="14" fontId="9" fillId="6" borderId="0" xfId="0" applyNumberFormat="1" applyFont="1" applyFill="1"/>
    <xf numFmtId="49" fontId="10" fillId="8" borderId="9" xfId="0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251FB-D89C-BF45-82FD-0F27D9679DD0}">
  <dimension ref="A1:V103"/>
  <sheetViews>
    <sheetView tabSelected="1" zoomScale="70" zoomScaleNormal="70" workbookViewId="0">
      <selection activeCell="D14" sqref="D14"/>
    </sheetView>
  </sheetViews>
  <sheetFormatPr baseColWidth="10" defaultRowHeight="16" x14ac:dyDescent="0.2"/>
  <cols>
    <col min="1" max="1" width="14.6640625" style="17" customWidth="1"/>
    <col min="2" max="2" width="15.5" style="17" customWidth="1"/>
    <col min="3" max="3" width="10.83203125" style="18"/>
    <col min="4" max="4" width="25" style="8" customWidth="1"/>
    <col min="5" max="5" width="18.1640625" style="9" bestFit="1" customWidth="1"/>
    <col min="6" max="6" width="21.83203125" style="9" customWidth="1"/>
    <col min="7" max="7" width="24.33203125" style="13" bestFit="1" customWidth="1"/>
    <col min="8" max="8" width="24.1640625" style="13" bestFit="1" customWidth="1"/>
    <col min="9" max="9" width="14.5" style="149" bestFit="1" customWidth="1"/>
    <col min="10" max="10" width="25.1640625" style="13" bestFit="1" customWidth="1"/>
    <col min="11" max="11" width="14.5" style="149" bestFit="1" customWidth="1"/>
    <col min="12" max="12" width="7.33203125" style="149" bestFit="1" customWidth="1"/>
    <col min="13" max="13" width="6.5" style="149" bestFit="1" customWidth="1"/>
    <col min="14" max="14" width="12.33203125" style="13" customWidth="1"/>
    <col min="15" max="15" width="17" style="10" bestFit="1" customWidth="1"/>
    <col min="16" max="16" width="16.6640625" style="10" bestFit="1" customWidth="1"/>
    <col min="17" max="17" width="16.33203125" style="15" bestFit="1" customWidth="1"/>
    <col min="18" max="18" width="16.6640625" style="12" bestFit="1" customWidth="1"/>
    <col min="19" max="19" width="11" style="14" bestFit="1" customWidth="1"/>
    <col min="20" max="20" width="11.83203125" style="14" bestFit="1" customWidth="1"/>
    <col min="21" max="21" width="46.33203125" style="14" bestFit="1" customWidth="1"/>
    <col min="22" max="22" width="15.33203125" style="7" bestFit="1" customWidth="1"/>
    <col min="23" max="16384" width="10.83203125" style="7"/>
  </cols>
  <sheetData>
    <row r="1" spans="1:22" s="51" customFormat="1" ht="23" x14ac:dyDescent="0.25">
      <c r="A1" s="170" t="s">
        <v>63</v>
      </c>
      <c r="B1" s="42"/>
      <c r="D1" s="44"/>
      <c r="E1" s="45"/>
      <c r="F1" s="101"/>
      <c r="G1" s="49"/>
      <c r="H1" s="74"/>
      <c r="I1" s="141"/>
      <c r="J1" s="74"/>
      <c r="K1" s="141"/>
      <c r="L1" s="141"/>
      <c r="M1" s="141"/>
      <c r="N1" s="44"/>
      <c r="O1" s="46"/>
      <c r="P1" s="47"/>
      <c r="Q1" s="48"/>
      <c r="R1" s="46"/>
      <c r="S1" s="50"/>
      <c r="T1" s="46"/>
      <c r="U1" s="46"/>
    </row>
    <row r="2" spans="1:22" s="51" customFormat="1" ht="17" thickBot="1" x14ac:dyDescent="0.25">
      <c r="A2" s="43" t="s">
        <v>0</v>
      </c>
      <c r="B2" s="43" t="s">
        <v>1</v>
      </c>
      <c r="D2" s="44"/>
      <c r="E2" s="45"/>
      <c r="F2" s="101"/>
      <c r="G2" s="49"/>
      <c r="H2" s="74"/>
      <c r="I2" s="141"/>
      <c r="J2" s="74"/>
      <c r="K2" s="141"/>
      <c r="L2" s="141"/>
      <c r="M2" s="141"/>
      <c r="N2" s="44"/>
      <c r="O2" s="46"/>
      <c r="P2" s="47"/>
      <c r="Q2" s="48"/>
      <c r="R2" s="46"/>
      <c r="S2" s="50"/>
      <c r="T2" s="46"/>
      <c r="U2" s="46"/>
    </row>
    <row r="3" spans="1:22" s="4" customFormat="1" ht="18" thickTop="1" thickBot="1" x14ac:dyDescent="0.25">
      <c r="A3" s="43" t="s">
        <v>25</v>
      </c>
      <c r="B3" s="43" t="s">
        <v>26</v>
      </c>
      <c r="C3" s="37" t="s">
        <v>3</v>
      </c>
      <c r="D3" s="20" t="s">
        <v>42</v>
      </c>
      <c r="E3" s="21" t="s">
        <v>52</v>
      </c>
      <c r="F3" s="102" t="s">
        <v>12</v>
      </c>
      <c r="G3" s="125" t="s">
        <v>43</v>
      </c>
      <c r="H3" s="98" t="s">
        <v>44</v>
      </c>
      <c r="I3" s="142" t="s">
        <v>45</v>
      </c>
      <c r="J3" s="98" t="s">
        <v>46</v>
      </c>
      <c r="K3" s="142" t="s">
        <v>47</v>
      </c>
      <c r="L3" s="142" t="s">
        <v>48</v>
      </c>
      <c r="M3" s="142" t="s">
        <v>49</v>
      </c>
      <c r="N3" s="98" t="s">
        <v>6</v>
      </c>
      <c r="O3" s="22" t="s">
        <v>7</v>
      </c>
      <c r="P3" s="35" t="s">
        <v>9</v>
      </c>
      <c r="Q3" s="23" t="s">
        <v>11</v>
      </c>
      <c r="R3" s="24" t="s">
        <v>10</v>
      </c>
      <c r="S3" s="26" t="s">
        <v>13</v>
      </c>
      <c r="T3" s="25" t="s">
        <v>14</v>
      </c>
      <c r="U3" s="25" t="s">
        <v>2</v>
      </c>
      <c r="V3" s="3"/>
    </row>
    <row r="4" spans="1:22" s="64" customFormat="1" ht="17" thickTop="1" x14ac:dyDescent="0.2">
      <c r="A4" s="52" t="s">
        <v>60</v>
      </c>
      <c r="B4" s="52"/>
      <c r="C4" s="53"/>
      <c r="D4" s="54"/>
      <c r="E4" s="55"/>
      <c r="F4" s="103"/>
      <c r="G4" s="61"/>
      <c r="H4" s="75"/>
      <c r="I4" s="143"/>
      <c r="J4" s="75"/>
      <c r="K4" s="143"/>
      <c r="L4" s="143"/>
      <c r="M4" s="143"/>
      <c r="N4" s="58"/>
      <c r="O4" s="56"/>
      <c r="P4" s="57"/>
      <c r="Q4" s="59"/>
      <c r="R4" s="60"/>
      <c r="S4" s="62"/>
      <c r="T4" s="60"/>
      <c r="U4" s="60"/>
      <c r="V4" s="63"/>
    </row>
    <row r="5" spans="1:22" x14ac:dyDescent="0.2">
      <c r="A5" s="17">
        <v>45489</v>
      </c>
      <c r="B5" s="17">
        <v>45554</v>
      </c>
      <c r="C5" s="38" t="s">
        <v>5</v>
      </c>
      <c r="D5" s="32">
        <v>-0.11020000000000001</v>
      </c>
      <c r="E5" s="9">
        <v>45498</v>
      </c>
      <c r="F5" s="139">
        <v>-0.154</v>
      </c>
      <c r="G5" s="27">
        <v>0.33379999999999999</v>
      </c>
      <c r="H5" s="76">
        <v>3.6520000000000001</v>
      </c>
      <c r="I5" s="144">
        <v>2.29</v>
      </c>
      <c r="J5" s="76">
        <v>0.83099999999999996</v>
      </c>
      <c r="K5" s="144">
        <v>23.77</v>
      </c>
      <c r="L5" s="144">
        <v>-0.14000000000000001</v>
      </c>
      <c r="M5" s="144">
        <v>0.11</v>
      </c>
      <c r="N5" s="30">
        <f xml:space="preserve"> (G5 - D5) / (100% + D5)</f>
        <v>0.4989885367498314</v>
      </c>
      <c r="O5" s="10">
        <f>NETWORKDAYS(A5, E5, HolidaysRange)</f>
        <v>8</v>
      </c>
      <c r="P5" s="34">
        <f>E5-A5</f>
        <v>9</v>
      </c>
      <c r="Q5" s="11">
        <f>NETWORKDAYS(E5, B5, HolidaysRange)</f>
        <v>40</v>
      </c>
      <c r="R5" s="12">
        <f>B5-E5</f>
        <v>56</v>
      </c>
      <c r="S5" s="152">
        <f>O5+Q5</f>
        <v>48</v>
      </c>
      <c r="T5" s="14">
        <f>P5+R5</f>
        <v>65</v>
      </c>
    </row>
    <row r="6" spans="1:22" x14ac:dyDescent="0.2">
      <c r="A6" s="17">
        <f>A5</f>
        <v>45489</v>
      </c>
      <c r="B6" s="17">
        <f>B5</f>
        <v>45554</v>
      </c>
      <c r="C6" s="38" t="s">
        <v>17</v>
      </c>
      <c r="D6" s="33">
        <v>-1.8E-3</v>
      </c>
      <c r="E6" s="41">
        <v>45495</v>
      </c>
      <c r="F6" s="140">
        <v>-1.4999999999999999E-2</v>
      </c>
      <c r="G6" s="27">
        <v>0.22140000000000001</v>
      </c>
      <c r="H6" s="76">
        <v>1.9219999999999999</v>
      </c>
      <c r="I6" s="144">
        <v>3.96</v>
      </c>
      <c r="J6" s="76">
        <v>0.28699999999999998</v>
      </c>
      <c r="K6" s="144">
        <v>127.11</v>
      </c>
      <c r="L6" s="144">
        <v>-0.14000000000000001</v>
      </c>
      <c r="M6" s="144">
        <v>0.19</v>
      </c>
      <c r="N6" s="30">
        <f xml:space="preserve"> (G6 - D6) / (100% + D6)</f>
        <v>0.2236024844720497</v>
      </c>
      <c r="O6" s="10">
        <f>NETWORKDAYS(A6, E6, HolidaysRange)</f>
        <v>5</v>
      </c>
      <c r="P6" s="34">
        <f>E6-A6</f>
        <v>6</v>
      </c>
      <c r="Q6" s="11">
        <f>NETWORKDAYS(E6, B6, HolidaysRange)</f>
        <v>43</v>
      </c>
      <c r="R6" s="12">
        <f>B6-E6</f>
        <v>59</v>
      </c>
      <c r="S6" s="152">
        <f t="shared" ref="S6:S7" si="0">O6+Q6</f>
        <v>48</v>
      </c>
      <c r="T6" s="14">
        <f t="shared" ref="T6:T7" si="1">P6+R6</f>
        <v>65</v>
      </c>
    </row>
    <row r="7" spans="1:22" x14ac:dyDescent="0.2">
      <c r="A7" s="17">
        <f>A6</f>
        <v>45489</v>
      </c>
      <c r="B7" s="17">
        <f>B6</f>
        <v>45554</v>
      </c>
      <c r="C7" s="38" t="s">
        <v>61</v>
      </c>
      <c r="D7" s="33">
        <v>-0.4</v>
      </c>
      <c r="E7" s="41">
        <v>45541</v>
      </c>
      <c r="F7" s="140">
        <v>-0.4</v>
      </c>
      <c r="G7" s="27">
        <v>-0.24349999999999999</v>
      </c>
      <c r="H7" s="76">
        <v>-0.77600000000000002</v>
      </c>
      <c r="I7" s="144">
        <v>-0.95</v>
      </c>
      <c r="J7" s="76">
        <v>1.0429999999999999</v>
      </c>
      <c r="K7" s="144">
        <v>-1.94</v>
      </c>
      <c r="L7" s="144">
        <v>0.18</v>
      </c>
      <c r="M7" s="144">
        <v>0.11</v>
      </c>
      <c r="N7" s="30">
        <f xml:space="preserve"> (G7 - D7) / (100% + D7)</f>
        <v>0.26083333333333342</v>
      </c>
      <c r="O7" s="10">
        <f>NETWORKDAYS(A7, E7, HolidaysRange)</f>
        <v>38</v>
      </c>
      <c r="P7" s="34">
        <f>E7-A7</f>
        <v>52</v>
      </c>
      <c r="Q7" s="11">
        <f>NETWORKDAYS(E7, B7, HolidaysRange)</f>
        <v>10</v>
      </c>
      <c r="R7" s="12">
        <f>B7-E7</f>
        <v>13</v>
      </c>
      <c r="S7" s="152">
        <f t="shared" si="0"/>
        <v>48</v>
      </c>
      <c r="T7" s="14">
        <f t="shared" si="1"/>
        <v>65</v>
      </c>
    </row>
    <row r="8" spans="1:22" s="64" customFormat="1" x14ac:dyDescent="0.2">
      <c r="A8" s="52" t="s">
        <v>16</v>
      </c>
      <c r="B8" s="52"/>
      <c r="C8" s="53"/>
      <c r="D8" s="54"/>
      <c r="E8" s="55"/>
      <c r="F8" s="103"/>
      <c r="G8" s="66"/>
      <c r="H8" s="75"/>
      <c r="I8" s="143"/>
      <c r="J8" s="75"/>
      <c r="K8" s="143"/>
      <c r="L8" s="143"/>
      <c r="M8" s="143"/>
      <c r="N8" s="79"/>
      <c r="O8" s="71"/>
      <c r="P8" s="72"/>
      <c r="Q8" s="80"/>
      <c r="R8" s="71"/>
      <c r="S8" s="67"/>
      <c r="T8" s="65"/>
      <c r="U8" s="65"/>
      <c r="V8" s="63"/>
    </row>
    <row r="9" spans="1:22" x14ac:dyDescent="0.2">
      <c r="A9" s="17">
        <v>45489</v>
      </c>
      <c r="B9" s="17">
        <v>45554</v>
      </c>
      <c r="C9" s="38" t="s">
        <v>8</v>
      </c>
      <c r="D9" s="33">
        <v>-8.4099999999999994E-2</v>
      </c>
      <c r="E9" s="5">
        <v>45509</v>
      </c>
      <c r="F9" s="150">
        <v>-8.4099999999999994E-2</v>
      </c>
      <c r="G9" s="27">
        <v>1.0800000000000001E-2</v>
      </c>
      <c r="H9" s="76">
        <v>5.8999999999999997E-2</v>
      </c>
      <c r="I9" s="144">
        <v>0.42</v>
      </c>
      <c r="J9" s="76">
        <v>0.18</v>
      </c>
      <c r="K9" s="144">
        <v>0.71</v>
      </c>
      <c r="L9" s="144"/>
      <c r="M9" s="144"/>
      <c r="N9" s="30">
        <f xml:space="preserve"> (G9 - D9) / (100% + D9)</f>
        <v>0.10361393165192706</v>
      </c>
      <c r="O9" s="10">
        <f>NETWORKDAYS(A9, E9, HolidaysRange)</f>
        <v>15</v>
      </c>
      <c r="P9" s="34">
        <f>E9-A9</f>
        <v>20</v>
      </c>
      <c r="Q9" s="11">
        <f>NETWORKDAYS(E9, B9, HolidaysRange)</f>
        <v>33</v>
      </c>
      <c r="R9" s="12">
        <f>B9-E9</f>
        <v>45</v>
      </c>
      <c r="S9" s="152">
        <f t="shared" ref="S9:T11" si="2">O9+Q9</f>
        <v>48</v>
      </c>
      <c r="T9" s="14">
        <f t="shared" si="2"/>
        <v>65</v>
      </c>
      <c r="U9" s="14" t="s">
        <v>4</v>
      </c>
    </row>
    <row r="10" spans="1:22" x14ac:dyDescent="0.2">
      <c r="A10" s="17">
        <f>A9</f>
        <v>45489</v>
      </c>
      <c r="B10" s="17">
        <f>B9</f>
        <v>45554</v>
      </c>
      <c r="C10" s="38" t="s">
        <v>15</v>
      </c>
      <c r="D10" s="32">
        <v>-0.124</v>
      </c>
      <c r="E10" s="9">
        <v>45511</v>
      </c>
      <c r="F10" s="139">
        <v>-0.124</v>
      </c>
      <c r="G10" s="27">
        <v>-2.6100000000000002E-2</v>
      </c>
      <c r="H10" s="76">
        <v>-0.13200000000000001</v>
      </c>
      <c r="I10" s="144">
        <v>-0.42</v>
      </c>
      <c r="J10" s="76">
        <v>0.26300000000000001</v>
      </c>
      <c r="K10" s="144">
        <v>-1.07</v>
      </c>
      <c r="L10" s="144">
        <v>0.15</v>
      </c>
      <c r="M10" s="144">
        <v>0.67</v>
      </c>
      <c r="N10" s="30">
        <f xml:space="preserve"> (G10 - D10) / (100% + D10)</f>
        <v>0.11175799086757991</v>
      </c>
      <c r="O10" s="10">
        <f>NETWORKDAYS(A10, E10, HolidaysRange)</f>
        <v>17</v>
      </c>
      <c r="P10" s="34">
        <f>E10-A10</f>
        <v>22</v>
      </c>
      <c r="Q10" s="11">
        <f>NETWORKDAYS(E10, B10, HolidaysRange)</f>
        <v>31</v>
      </c>
      <c r="R10" s="12">
        <f>B10-E10</f>
        <v>43</v>
      </c>
      <c r="S10" s="152">
        <f t="shared" si="2"/>
        <v>48</v>
      </c>
      <c r="T10" s="14">
        <f t="shared" si="2"/>
        <v>65</v>
      </c>
    </row>
    <row r="11" spans="1:22" x14ac:dyDescent="0.2">
      <c r="A11" s="17">
        <f>A10</f>
        <v>45489</v>
      </c>
      <c r="B11" s="17">
        <f>B10</f>
        <v>45554</v>
      </c>
      <c r="C11" s="38" t="s">
        <v>18</v>
      </c>
      <c r="D11" s="32">
        <v>-0.1741</v>
      </c>
      <c r="E11" s="9">
        <v>45541</v>
      </c>
      <c r="F11" s="139">
        <v>-0.21099999999999999</v>
      </c>
      <c r="G11" s="27">
        <v>-2.3300000000000001E-2</v>
      </c>
      <c r="H11" s="76">
        <v>-0.11899999999999999</v>
      </c>
      <c r="I11" s="144">
        <v>0.12</v>
      </c>
      <c r="J11" s="76">
        <v>0.63800000000000001</v>
      </c>
      <c r="K11" s="144">
        <v>-0.56000000000000005</v>
      </c>
      <c r="L11" s="144">
        <v>0.06</v>
      </c>
      <c r="M11" s="144">
        <v>0.17</v>
      </c>
      <c r="N11" s="30">
        <f xml:space="preserve"> (G11 - D11) / (100% + D11)</f>
        <v>0.1825886911248335</v>
      </c>
      <c r="O11" s="10">
        <f>NETWORKDAYS(A11, E11, HolidaysRange)</f>
        <v>38</v>
      </c>
      <c r="P11" s="34">
        <f>E11-A11</f>
        <v>52</v>
      </c>
      <c r="Q11" s="11">
        <f>NETWORKDAYS(E11, B11, HolidaysRange)</f>
        <v>10</v>
      </c>
      <c r="R11" s="12">
        <f>B11-E11</f>
        <v>13</v>
      </c>
      <c r="S11" s="152">
        <f t="shared" si="2"/>
        <v>48</v>
      </c>
      <c r="T11" s="14">
        <f t="shared" si="2"/>
        <v>65</v>
      </c>
    </row>
    <row r="12" spans="1:22" s="64" customFormat="1" x14ac:dyDescent="0.2">
      <c r="A12" s="52" t="s">
        <v>59</v>
      </c>
      <c r="B12" s="68"/>
      <c r="C12" s="53"/>
      <c r="D12" s="69"/>
      <c r="E12" s="70"/>
      <c r="F12" s="106"/>
      <c r="G12" s="73"/>
      <c r="H12" s="99"/>
      <c r="I12" s="145"/>
      <c r="J12" s="99"/>
      <c r="K12" s="145"/>
      <c r="L12" s="145"/>
      <c r="M12" s="145"/>
      <c r="N12" s="79"/>
      <c r="O12" s="71"/>
      <c r="P12" s="72"/>
      <c r="Q12" s="80"/>
      <c r="R12" s="71"/>
      <c r="S12" s="153"/>
      <c r="T12" s="71"/>
      <c r="U12" s="71"/>
    </row>
    <row r="13" spans="1:22" x14ac:dyDescent="0.2">
      <c r="A13" s="17">
        <v>45489</v>
      </c>
      <c r="B13" s="17">
        <v>45554</v>
      </c>
      <c r="C13" s="38" t="s">
        <v>19</v>
      </c>
      <c r="D13" s="32">
        <v>-2.8199999999999999E-2</v>
      </c>
      <c r="E13" s="9">
        <v>45497</v>
      </c>
      <c r="F13" s="139">
        <v>-3.5000000000000003E-2</v>
      </c>
      <c r="G13" s="27">
        <v>6.0999999999999999E-2</v>
      </c>
      <c r="H13" s="76">
        <v>0.374</v>
      </c>
      <c r="I13" s="144">
        <v>2.37</v>
      </c>
      <c r="J13" s="76">
        <v>0.14099999999999999</v>
      </c>
      <c r="K13" s="144">
        <v>10.6</v>
      </c>
      <c r="L13" s="144">
        <v>0.15</v>
      </c>
      <c r="M13" s="144">
        <v>-0.25</v>
      </c>
      <c r="N13" s="30">
        <f xml:space="preserve"> (G13 - D13) / (100% + D13)</f>
        <v>9.1788433834122246E-2</v>
      </c>
      <c r="O13" s="10">
        <f>NETWORKDAYS(A13, E13, HolidaysRange)</f>
        <v>7</v>
      </c>
      <c r="P13" s="34">
        <f>E13-A13</f>
        <v>8</v>
      </c>
      <c r="Q13" s="11">
        <f>NETWORKDAYS(E13, B13, HolidaysRange)</f>
        <v>41</v>
      </c>
      <c r="R13" s="12">
        <f>B13-E13</f>
        <v>57</v>
      </c>
      <c r="S13" s="152">
        <f t="shared" ref="S13:T15" si="3">O13+Q13</f>
        <v>48</v>
      </c>
      <c r="T13" s="14">
        <f t="shared" si="3"/>
        <v>65</v>
      </c>
    </row>
    <row r="14" spans="1:22" x14ac:dyDescent="0.2">
      <c r="A14" s="17">
        <f>A13</f>
        <v>45489</v>
      </c>
      <c r="B14" s="17">
        <f>B13</f>
        <v>45554</v>
      </c>
      <c r="C14" s="38" t="s">
        <v>20</v>
      </c>
      <c r="D14" s="32">
        <v>-7.6E-3</v>
      </c>
      <c r="E14" s="9">
        <v>45497</v>
      </c>
      <c r="F14" s="139">
        <v>-1.0999999999999999E-2</v>
      </c>
      <c r="G14" s="27">
        <v>3.8100000000000002E-2</v>
      </c>
      <c r="H14" s="76">
        <v>0.222</v>
      </c>
      <c r="I14" s="144">
        <v>4.2</v>
      </c>
      <c r="J14" s="76">
        <v>4.9000000000000002E-2</v>
      </c>
      <c r="K14" s="144">
        <v>19.79</v>
      </c>
      <c r="L14" s="144">
        <v>0.12</v>
      </c>
      <c r="M14" s="144">
        <v>-0.26</v>
      </c>
      <c r="N14" s="30">
        <f xml:space="preserve"> (G14 - D14) / (100% + D14)</f>
        <v>4.604997984683596E-2</v>
      </c>
      <c r="O14" s="10">
        <f>NETWORKDAYS(A14, E14, HolidaysRange)</f>
        <v>7</v>
      </c>
      <c r="P14" s="34">
        <f>E14-A14</f>
        <v>8</v>
      </c>
      <c r="Q14" s="11">
        <f>NETWORKDAYS(E14, B14, HolidaysRange)</f>
        <v>41</v>
      </c>
      <c r="R14" s="12">
        <f>B14-E14</f>
        <v>57</v>
      </c>
      <c r="S14" s="152">
        <f t="shared" si="3"/>
        <v>48</v>
      </c>
      <c r="T14" s="14">
        <f t="shared" si="3"/>
        <v>65</v>
      </c>
    </row>
    <row r="15" spans="1:22" s="90" customFormat="1" ht="17" thickBot="1" x14ac:dyDescent="0.25">
      <c r="A15" s="17">
        <f>A14</f>
        <v>45489</v>
      </c>
      <c r="B15" s="17">
        <f>B14</f>
        <v>45554</v>
      </c>
      <c r="C15" s="154" t="s">
        <v>21</v>
      </c>
      <c r="D15" s="81">
        <v>-4.36E-2</v>
      </c>
      <c r="E15" s="82">
        <v>45498</v>
      </c>
      <c r="F15" s="151">
        <v>-4.36E-2</v>
      </c>
      <c r="G15" s="83">
        <v>4.7699999999999999E-2</v>
      </c>
      <c r="H15" s="100">
        <v>0.28399999999999997</v>
      </c>
      <c r="I15" s="146">
        <v>1.8</v>
      </c>
      <c r="J15" s="100">
        <v>0.14699999999999999</v>
      </c>
      <c r="K15" s="146">
        <v>6.5</v>
      </c>
      <c r="L15" s="146">
        <v>-0.1</v>
      </c>
      <c r="M15" s="146">
        <v>0.63</v>
      </c>
      <c r="N15" s="84">
        <f xml:space="preserve"> (G15 - D15) / (100% + D15)</f>
        <v>9.5462149728147205E-2</v>
      </c>
      <c r="O15" s="85">
        <f>NETWORKDAYS(A15, E15, HolidaysRange)</f>
        <v>8</v>
      </c>
      <c r="P15" s="86">
        <f>E15-A15</f>
        <v>9</v>
      </c>
      <c r="Q15" s="87">
        <f>NETWORKDAYS(E15, B15, HolidaysRange)</f>
        <v>40</v>
      </c>
      <c r="R15" s="88">
        <f>B15-E15</f>
        <v>56</v>
      </c>
      <c r="S15" s="155">
        <f t="shared" si="3"/>
        <v>48</v>
      </c>
      <c r="T15" s="89">
        <f t="shared" si="3"/>
        <v>65</v>
      </c>
      <c r="U15" s="89"/>
    </row>
    <row r="16" spans="1:22" ht="18" thickTop="1" thickBot="1" x14ac:dyDescent="0.25">
      <c r="A16" s="97" t="s">
        <v>28</v>
      </c>
      <c r="B16" s="97" t="s">
        <v>29</v>
      </c>
      <c r="C16" s="37" t="s">
        <v>3</v>
      </c>
      <c r="D16" s="20" t="s">
        <v>42</v>
      </c>
      <c r="E16" s="21" t="s">
        <v>52</v>
      </c>
      <c r="F16" s="102" t="s">
        <v>12</v>
      </c>
      <c r="G16" s="125" t="s">
        <v>43</v>
      </c>
      <c r="H16" s="98" t="s">
        <v>44</v>
      </c>
      <c r="I16" s="142" t="s">
        <v>45</v>
      </c>
      <c r="J16" s="98" t="s">
        <v>46</v>
      </c>
      <c r="K16" s="142" t="s">
        <v>47</v>
      </c>
      <c r="L16" s="142" t="s">
        <v>48</v>
      </c>
      <c r="M16" s="142" t="s">
        <v>49</v>
      </c>
      <c r="N16" s="98" t="s">
        <v>6</v>
      </c>
      <c r="O16" s="22" t="s">
        <v>7</v>
      </c>
      <c r="P16" s="35" t="s">
        <v>9</v>
      </c>
      <c r="Q16" s="23" t="s">
        <v>11</v>
      </c>
      <c r="R16" s="24" t="s">
        <v>10</v>
      </c>
      <c r="S16" s="26" t="s">
        <v>13</v>
      </c>
      <c r="T16" s="25" t="s">
        <v>14</v>
      </c>
      <c r="U16" s="25" t="s">
        <v>2</v>
      </c>
    </row>
    <row r="17" spans="1:21" ht="17" thickTop="1" x14ac:dyDescent="0.2">
      <c r="A17" s="52" t="s">
        <v>60</v>
      </c>
      <c r="B17" s="52"/>
      <c r="C17" s="53"/>
      <c r="D17" s="54"/>
      <c r="E17" s="55"/>
      <c r="F17" s="103"/>
      <c r="G17" s="61"/>
      <c r="H17" s="75"/>
      <c r="I17" s="143"/>
      <c r="J17" s="75"/>
      <c r="K17" s="143"/>
      <c r="L17" s="143"/>
      <c r="M17" s="143"/>
      <c r="N17" s="58"/>
      <c r="O17" s="56"/>
      <c r="P17" s="57"/>
      <c r="Q17" s="59"/>
      <c r="R17" s="60"/>
      <c r="S17" s="62"/>
      <c r="T17" s="60"/>
      <c r="U17" s="60"/>
    </row>
    <row r="18" spans="1:21" x14ac:dyDescent="0.2">
      <c r="A18" s="17">
        <v>44565</v>
      </c>
      <c r="B18" s="17">
        <v>45310</v>
      </c>
      <c r="C18" s="38" t="s">
        <v>5</v>
      </c>
      <c r="D18" s="32">
        <v>-6.1699999999999998E-2</v>
      </c>
      <c r="E18" s="9">
        <v>44586</v>
      </c>
      <c r="F18" s="139">
        <v>-0.14399999999999999</v>
      </c>
      <c r="G18" s="27">
        <v>56.563800000000001</v>
      </c>
      <c r="H18" s="76">
        <v>6.3220000000000001</v>
      </c>
      <c r="I18" s="144">
        <v>4.41</v>
      </c>
      <c r="J18" s="76">
        <v>0.47899999999999998</v>
      </c>
      <c r="K18" s="144">
        <v>43.83</v>
      </c>
      <c r="L18" s="144">
        <v>-0.26</v>
      </c>
      <c r="M18" s="144">
        <v>0.14000000000000001</v>
      </c>
      <c r="N18" s="30">
        <f xml:space="preserve"> (G18 - D18) / (100% + D18)</f>
        <v>60.34903548971544</v>
      </c>
      <c r="O18" s="10">
        <f>NETWORKDAYS(A18, E18, HolidaysRange)</f>
        <v>15</v>
      </c>
      <c r="P18" s="34">
        <f>E18-A18</f>
        <v>21</v>
      </c>
      <c r="Q18" s="11">
        <f>NETWORKDAYS(E18, B18, HolidaysRange)</f>
        <v>501</v>
      </c>
      <c r="R18" s="12">
        <f>B18-E18</f>
        <v>724</v>
      </c>
      <c r="S18" s="152">
        <f>O18+Q18</f>
        <v>516</v>
      </c>
      <c r="T18" s="14">
        <f>P18+R18</f>
        <v>745</v>
      </c>
    </row>
    <row r="19" spans="1:21" x14ac:dyDescent="0.2">
      <c r="A19" s="17">
        <f>A18</f>
        <v>44565</v>
      </c>
      <c r="B19" s="17">
        <f>B18</f>
        <v>45310</v>
      </c>
      <c r="C19" s="38" t="s">
        <v>17</v>
      </c>
      <c r="D19" s="33">
        <v>-0.1087</v>
      </c>
      <c r="E19" s="41">
        <v>44588</v>
      </c>
      <c r="F19" s="140">
        <v>-0.27200000000000002</v>
      </c>
      <c r="G19" s="27">
        <v>5.6235999999999997</v>
      </c>
      <c r="H19" s="76">
        <v>1.5309999999999999</v>
      </c>
      <c r="I19" s="144">
        <v>2.13</v>
      </c>
      <c r="J19" s="76">
        <v>0.49299999999999999</v>
      </c>
      <c r="K19" s="144">
        <v>5.63</v>
      </c>
      <c r="L19" s="144">
        <v>-0.13</v>
      </c>
      <c r="M19" s="144">
        <v>0.15</v>
      </c>
      <c r="N19" s="30">
        <f xml:space="preserve"> (G19 - D19) / (100% + D19)</f>
        <v>6.4313923482553568</v>
      </c>
      <c r="O19" s="10">
        <f>NETWORKDAYS(A19, E19, HolidaysRange)</f>
        <v>17</v>
      </c>
      <c r="P19" s="34">
        <f>E19-A19</f>
        <v>23</v>
      </c>
      <c r="Q19" s="11">
        <f>NETWORKDAYS(E19, B19, HolidaysRange)</f>
        <v>499</v>
      </c>
      <c r="R19" s="12">
        <f>B19-E19</f>
        <v>722</v>
      </c>
      <c r="S19" s="152">
        <f t="shared" ref="S19:S20" si="4">O19+Q19</f>
        <v>516</v>
      </c>
      <c r="T19" s="14">
        <f t="shared" ref="T19:T20" si="5">P19+R19</f>
        <v>745</v>
      </c>
    </row>
    <row r="20" spans="1:21" x14ac:dyDescent="0.2">
      <c r="A20" s="17">
        <f>A19</f>
        <v>44565</v>
      </c>
      <c r="B20" s="17">
        <f>B19</f>
        <v>45310</v>
      </c>
      <c r="C20" s="38" t="s">
        <v>61</v>
      </c>
      <c r="D20" s="33">
        <v>-0.20799999999999999</v>
      </c>
      <c r="E20" s="41">
        <v>44588</v>
      </c>
      <c r="F20" s="140">
        <v>-0.23599999999999999</v>
      </c>
      <c r="G20" s="27">
        <v>8.9199000000000002</v>
      </c>
      <c r="H20" s="76">
        <v>2.0870000000000002</v>
      </c>
      <c r="I20" s="144">
        <v>2.69</v>
      </c>
      <c r="J20" s="76">
        <v>0.45900000000000002</v>
      </c>
      <c r="K20" s="144">
        <v>8.83</v>
      </c>
      <c r="L20" s="144">
        <v>-0.14000000000000001</v>
      </c>
      <c r="M20" s="144">
        <v>0.14000000000000001</v>
      </c>
      <c r="N20" s="30">
        <f xml:space="preserve"> (G20 - D20) / (100% + D20)</f>
        <v>11.525126262626262</v>
      </c>
      <c r="O20" s="10">
        <f>NETWORKDAYS(A20, E20, HolidaysRange)</f>
        <v>17</v>
      </c>
      <c r="P20" s="34">
        <f>E20-A20</f>
        <v>23</v>
      </c>
      <c r="Q20" s="11">
        <f>NETWORKDAYS(E20, B20, HolidaysRange)</f>
        <v>499</v>
      </c>
      <c r="R20" s="12">
        <f>B20-E20</f>
        <v>722</v>
      </c>
      <c r="S20" s="152">
        <f t="shared" si="4"/>
        <v>516</v>
      </c>
      <c r="T20" s="14">
        <f t="shared" si="5"/>
        <v>745</v>
      </c>
    </row>
    <row r="21" spans="1:21" x14ac:dyDescent="0.2">
      <c r="A21" s="52" t="s">
        <v>16</v>
      </c>
      <c r="B21" s="52"/>
      <c r="C21" s="53"/>
      <c r="D21" s="54"/>
      <c r="E21" s="55"/>
      <c r="F21" s="103"/>
      <c r="G21" s="66"/>
      <c r="H21" s="75"/>
      <c r="I21" s="143"/>
      <c r="J21" s="75"/>
      <c r="K21" s="143"/>
      <c r="L21" s="143"/>
      <c r="M21" s="143"/>
      <c r="N21" s="79"/>
      <c r="O21" s="71"/>
      <c r="P21" s="72"/>
      <c r="Q21" s="80"/>
      <c r="R21" s="71"/>
      <c r="S21" s="67"/>
      <c r="T21" s="65"/>
      <c r="U21" s="65"/>
    </row>
    <row r="22" spans="1:21" x14ac:dyDescent="0.2">
      <c r="A22" s="17">
        <v>44565</v>
      </c>
      <c r="B22" s="17">
        <v>45310</v>
      </c>
      <c r="C22" s="38" t="s">
        <v>8</v>
      </c>
      <c r="D22" s="33">
        <v>-0.2447</v>
      </c>
      <c r="E22" s="5">
        <v>44846</v>
      </c>
      <c r="F22" s="150">
        <v>-0.245</v>
      </c>
      <c r="G22" s="27">
        <v>4.2200000000000001E-2</v>
      </c>
      <c r="H22" s="76">
        <v>2.1000000000000001E-2</v>
      </c>
      <c r="I22" s="144">
        <v>0.2</v>
      </c>
      <c r="J22" s="76">
        <v>0.19400000000000001</v>
      </c>
      <c r="K22" s="144">
        <v>0.08</v>
      </c>
      <c r="L22" s="144"/>
      <c r="M22" s="144"/>
      <c r="N22" s="30">
        <f xml:space="preserve"> (G22 - D22) / (100% + D22)</f>
        <v>0.37984906659605455</v>
      </c>
      <c r="O22" s="10">
        <f>NETWORKDAYS(A22, E22, HolidaysRange)</f>
        <v>196</v>
      </c>
      <c r="P22" s="34">
        <f>E22-A22</f>
        <v>281</v>
      </c>
      <c r="Q22" s="11">
        <f>NETWORKDAYS(E22, B22, HolidaysRange)</f>
        <v>320</v>
      </c>
      <c r="R22" s="12">
        <f>B22-E22</f>
        <v>464</v>
      </c>
      <c r="S22" s="152">
        <f t="shared" ref="S22:T24" si="6">O22+Q22</f>
        <v>516</v>
      </c>
      <c r="T22" s="14">
        <f t="shared" si="6"/>
        <v>745</v>
      </c>
      <c r="U22" s="14" t="s">
        <v>30</v>
      </c>
    </row>
    <row r="23" spans="1:21" x14ac:dyDescent="0.2">
      <c r="A23" s="17">
        <f>A22</f>
        <v>44565</v>
      </c>
      <c r="B23" s="17">
        <f>B22</f>
        <v>45310</v>
      </c>
      <c r="C23" s="38" t="s">
        <v>15</v>
      </c>
      <c r="D23" s="32">
        <v>-0.3397</v>
      </c>
      <c r="E23" s="9">
        <v>44868</v>
      </c>
      <c r="F23" s="139">
        <v>-0.34</v>
      </c>
      <c r="G23" s="27">
        <v>7.7499999999999999E-2</v>
      </c>
      <c r="H23" s="76">
        <v>3.6999999999999998E-2</v>
      </c>
      <c r="I23" s="144">
        <v>0.27</v>
      </c>
      <c r="J23" s="76">
        <v>0.26</v>
      </c>
      <c r="K23" s="144">
        <v>0.11</v>
      </c>
      <c r="L23" s="144">
        <v>-0.01</v>
      </c>
      <c r="M23" s="144">
        <v>0.71</v>
      </c>
      <c r="N23" s="30">
        <f xml:space="preserve"> (G23 - D23) / (100% + D23)</f>
        <v>0.63183401484173862</v>
      </c>
      <c r="O23" s="10">
        <f>NETWORKDAYS(A23, E23, HolidaysRange)</f>
        <v>212</v>
      </c>
      <c r="P23" s="34">
        <f>E23-A23</f>
        <v>303</v>
      </c>
      <c r="Q23" s="11">
        <f>NETWORKDAYS(E23, B23, HolidaysRange)</f>
        <v>304</v>
      </c>
      <c r="R23" s="12">
        <f>B23-E23</f>
        <v>442</v>
      </c>
      <c r="S23" s="152">
        <f t="shared" si="6"/>
        <v>516</v>
      </c>
      <c r="T23" s="14">
        <f t="shared" si="6"/>
        <v>745</v>
      </c>
    </row>
    <row r="24" spans="1:21" x14ac:dyDescent="0.2">
      <c r="A24" s="17">
        <f>A23</f>
        <v>44565</v>
      </c>
      <c r="B24" s="17">
        <f>B23</f>
        <v>45310</v>
      </c>
      <c r="C24" s="38" t="s">
        <v>18</v>
      </c>
      <c r="D24" s="32">
        <v>-0.77510000000000001</v>
      </c>
      <c r="E24" s="9">
        <v>44923</v>
      </c>
      <c r="F24" s="139">
        <v>-0.77500000000000002</v>
      </c>
      <c r="G24" s="27">
        <v>6.8000000000000005E-2</v>
      </c>
      <c r="H24" s="76">
        <v>3.3000000000000002E-2</v>
      </c>
      <c r="I24" s="144">
        <v>0.4</v>
      </c>
      <c r="J24" s="76">
        <v>0.70899999999999996</v>
      </c>
      <c r="K24" s="144">
        <v>0.04</v>
      </c>
      <c r="L24" s="144">
        <v>0</v>
      </c>
      <c r="M24" s="144">
        <v>0.13</v>
      </c>
      <c r="N24" s="30">
        <f xml:space="preserve"> (G24 - D24) / (100% + D24)</f>
        <v>3.7487772343263672</v>
      </c>
      <c r="O24" s="10">
        <f>NETWORKDAYS(A24, E24, HolidaysRange)</f>
        <v>249</v>
      </c>
      <c r="P24" s="34">
        <f>E24-A24</f>
        <v>358</v>
      </c>
      <c r="Q24" s="11">
        <f>NETWORKDAYS(E24, B24, HolidaysRange)</f>
        <v>267</v>
      </c>
      <c r="R24" s="12">
        <f>B24-E24</f>
        <v>387</v>
      </c>
      <c r="S24" s="152">
        <f t="shared" si="6"/>
        <v>516</v>
      </c>
      <c r="T24" s="14">
        <f t="shared" si="6"/>
        <v>745</v>
      </c>
    </row>
    <row r="25" spans="1:21" x14ac:dyDescent="0.2">
      <c r="A25" s="52" t="s">
        <v>59</v>
      </c>
      <c r="B25" s="68"/>
      <c r="C25" s="53"/>
      <c r="D25" s="69"/>
      <c r="E25" s="70"/>
      <c r="F25" s="106"/>
      <c r="G25" s="73"/>
      <c r="H25" s="99"/>
      <c r="I25" s="145"/>
      <c r="J25" s="99"/>
      <c r="K25" s="145"/>
      <c r="L25" s="145"/>
      <c r="M25" s="145"/>
      <c r="N25" s="79"/>
      <c r="O25" s="71"/>
      <c r="P25" s="72"/>
      <c r="Q25" s="80"/>
      <c r="R25" s="71"/>
      <c r="S25" s="153"/>
      <c r="T25" s="71"/>
      <c r="U25" s="71"/>
    </row>
    <row r="26" spans="1:21" x14ac:dyDescent="0.2">
      <c r="A26" s="17">
        <v>44565</v>
      </c>
      <c r="B26" s="17">
        <v>45310</v>
      </c>
      <c r="C26" s="38" t="s">
        <v>19</v>
      </c>
      <c r="D26" s="32">
        <v>-0.39600000000000002</v>
      </c>
      <c r="E26" s="9">
        <v>45218</v>
      </c>
      <c r="F26" s="139">
        <v>-0.39800000000000002</v>
      </c>
      <c r="G26" s="27">
        <v>-0.30649999999999999</v>
      </c>
      <c r="H26" s="76">
        <v>-0.16500000000000001</v>
      </c>
      <c r="I26" s="144">
        <v>-0.84</v>
      </c>
      <c r="J26" s="76">
        <v>0.193</v>
      </c>
      <c r="K26" s="144">
        <v>-0.41</v>
      </c>
      <c r="L26" s="144">
        <v>0.05</v>
      </c>
      <c r="M26" s="144">
        <v>0.1</v>
      </c>
      <c r="N26" s="30">
        <f xml:space="preserve"> (G26 - D26) / (100% + D26)</f>
        <v>0.1481788079470199</v>
      </c>
      <c r="O26" s="10">
        <f>NETWORKDAYS(A26, E26, HolidaysRange)</f>
        <v>453</v>
      </c>
      <c r="P26" s="34">
        <f>E26-A26</f>
        <v>653</v>
      </c>
      <c r="Q26" s="11">
        <f>NETWORKDAYS(E26, B26, HolidaysRange)</f>
        <v>63</v>
      </c>
      <c r="R26" s="12">
        <f>B26-E26</f>
        <v>92</v>
      </c>
      <c r="S26" s="152">
        <f t="shared" ref="S26:T28" si="7">O26+Q26</f>
        <v>516</v>
      </c>
      <c r="T26" s="14">
        <f t="shared" si="7"/>
        <v>745</v>
      </c>
    </row>
    <row r="27" spans="1:21" x14ac:dyDescent="0.2">
      <c r="A27" s="17">
        <f>A26</f>
        <v>44565</v>
      </c>
      <c r="B27" s="17">
        <f>B26</f>
        <v>45310</v>
      </c>
      <c r="C27" s="38" t="s">
        <v>20</v>
      </c>
      <c r="D27" s="32">
        <v>-0.1603</v>
      </c>
      <c r="E27" s="9">
        <v>45219</v>
      </c>
      <c r="F27" s="139">
        <v>-0.16</v>
      </c>
      <c r="G27" s="27">
        <v>-8.6199999999999999E-2</v>
      </c>
      <c r="H27" s="76">
        <v>-4.2999999999999997E-2</v>
      </c>
      <c r="I27" s="144">
        <v>-0.54</v>
      </c>
      <c r="J27" s="76">
        <v>7.6999999999999999E-2</v>
      </c>
      <c r="K27" s="144">
        <v>-0.27</v>
      </c>
      <c r="L27" s="144">
        <v>0.06</v>
      </c>
      <c r="M27" s="144">
        <v>0.66</v>
      </c>
      <c r="N27" s="30">
        <f xml:space="preserve"> (G27 - D27) / (100% + D27)</f>
        <v>8.824580207216863E-2</v>
      </c>
      <c r="O27" s="10">
        <f>NETWORKDAYS(A27, E27, HolidaysRange)</f>
        <v>454</v>
      </c>
      <c r="P27" s="34">
        <f>E27-A27</f>
        <v>654</v>
      </c>
      <c r="Q27" s="11">
        <f>NETWORKDAYS(E27, B27, HolidaysRange)</f>
        <v>62</v>
      </c>
      <c r="R27" s="12">
        <f>B27-E27</f>
        <v>91</v>
      </c>
      <c r="S27" s="152">
        <f t="shared" si="7"/>
        <v>516</v>
      </c>
      <c r="T27" s="14">
        <f t="shared" si="7"/>
        <v>745</v>
      </c>
    </row>
    <row r="28" spans="1:21" ht="17" thickBot="1" x14ac:dyDescent="0.25">
      <c r="A28" s="17">
        <f>A27</f>
        <v>44565</v>
      </c>
      <c r="B28" s="17">
        <f>B27</f>
        <v>45310</v>
      </c>
      <c r="C28" s="154" t="s">
        <v>21</v>
      </c>
      <c r="D28" s="81">
        <v>-0.1082</v>
      </c>
      <c r="E28" s="82">
        <v>44830</v>
      </c>
      <c r="F28" s="151">
        <v>-0.21</v>
      </c>
      <c r="G28" s="83">
        <v>0.10829999999999999</v>
      </c>
      <c r="H28" s="100">
        <v>5.1999999999999998E-2</v>
      </c>
      <c r="I28" s="146">
        <v>0.43</v>
      </c>
      <c r="J28" s="100">
        <v>0.14199999999999999</v>
      </c>
      <c r="K28" s="146">
        <v>0.25</v>
      </c>
      <c r="L28" s="146">
        <v>0.02</v>
      </c>
      <c r="M28" s="146">
        <v>0.18</v>
      </c>
      <c r="N28" s="84">
        <f xml:space="preserve"> (G28 - D28) / (100% + D28)</f>
        <v>0.24276743664498765</v>
      </c>
      <c r="O28" s="85">
        <f>NETWORKDAYS(A28, E28, HolidaysRange)</f>
        <v>184</v>
      </c>
      <c r="P28" s="86">
        <f>E28-A28</f>
        <v>265</v>
      </c>
      <c r="Q28" s="87">
        <f>NETWORKDAYS(E28, B28, HolidaysRange)</f>
        <v>332</v>
      </c>
      <c r="R28" s="88">
        <f>B28-E28</f>
        <v>480</v>
      </c>
      <c r="S28" s="155">
        <f t="shared" si="7"/>
        <v>516</v>
      </c>
      <c r="T28" s="89">
        <f t="shared" si="7"/>
        <v>745</v>
      </c>
      <c r="U28" s="89"/>
    </row>
    <row r="29" spans="1:21" ht="18" thickTop="1" thickBot="1" x14ac:dyDescent="0.25">
      <c r="A29" s="97" t="s">
        <v>33</v>
      </c>
      <c r="B29" s="97" t="s">
        <v>31</v>
      </c>
      <c r="C29" s="37" t="s">
        <v>3</v>
      </c>
      <c r="D29" s="20" t="s">
        <v>42</v>
      </c>
      <c r="E29" s="21" t="s">
        <v>52</v>
      </c>
      <c r="F29" s="102" t="s">
        <v>12</v>
      </c>
      <c r="G29" s="125" t="s">
        <v>43</v>
      </c>
      <c r="H29" s="98" t="s">
        <v>44</v>
      </c>
      <c r="I29" s="142" t="s">
        <v>45</v>
      </c>
      <c r="J29" s="98" t="s">
        <v>46</v>
      </c>
      <c r="K29" s="142" t="s">
        <v>47</v>
      </c>
      <c r="L29" s="142" t="s">
        <v>48</v>
      </c>
      <c r="M29" s="142" t="s">
        <v>49</v>
      </c>
      <c r="N29" s="98" t="s">
        <v>6</v>
      </c>
      <c r="O29" s="22" t="s">
        <v>7</v>
      </c>
      <c r="P29" s="35" t="s">
        <v>9</v>
      </c>
      <c r="Q29" s="23" t="s">
        <v>11</v>
      </c>
      <c r="R29" s="24" t="s">
        <v>10</v>
      </c>
      <c r="S29" s="26" t="s">
        <v>13</v>
      </c>
      <c r="T29" s="25" t="s">
        <v>14</v>
      </c>
      <c r="U29" s="25" t="s">
        <v>2</v>
      </c>
    </row>
    <row r="30" spans="1:21" ht="17" thickTop="1" x14ac:dyDescent="0.2">
      <c r="A30" s="52" t="s">
        <v>60</v>
      </c>
      <c r="B30" s="52"/>
      <c r="C30" s="53"/>
      <c r="D30" s="54"/>
      <c r="E30" s="55"/>
      <c r="F30" s="103"/>
      <c r="G30" s="61"/>
      <c r="H30" s="75"/>
      <c r="I30" s="143"/>
      <c r="J30" s="75"/>
      <c r="K30" s="143"/>
      <c r="L30" s="143"/>
      <c r="M30" s="143"/>
      <c r="N30" s="58"/>
      <c r="O30" s="56"/>
      <c r="P30" s="57"/>
      <c r="Q30" s="59"/>
      <c r="R30" s="60"/>
      <c r="S30" s="62"/>
      <c r="T30" s="60"/>
      <c r="U30" s="60"/>
    </row>
    <row r="31" spans="1:21" x14ac:dyDescent="0.2">
      <c r="A31" s="17">
        <v>43880</v>
      </c>
      <c r="B31" s="17">
        <v>44144</v>
      </c>
      <c r="C31" s="38" t="s">
        <v>5</v>
      </c>
      <c r="D31" s="32">
        <v>-0.24249999999999999</v>
      </c>
      <c r="E31" s="9">
        <v>43888</v>
      </c>
      <c r="F31" s="139">
        <v>-0.27800000000000002</v>
      </c>
      <c r="G31" s="27">
        <v>45.397199999999998</v>
      </c>
      <c r="H31" s="76">
        <v>185.22300000000001</v>
      </c>
      <c r="I31" s="144">
        <v>5.63</v>
      </c>
      <c r="J31" s="76">
        <v>1.0289999999999999</v>
      </c>
      <c r="K31" s="144">
        <v>667.21</v>
      </c>
      <c r="L31" s="144">
        <v>-0.44</v>
      </c>
      <c r="M31" s="144">
        <v>0.1</v>
      </c>
      <c r="N31" s="30">
        <f xml:space="preserve"> (G31 - D31) / (100% + D31)</f>
        <v>60.25042904290428</v>
      </c>
      <c r="O31" s="10">
        <f>NETWORKDAYS(A31, E31, HolidaysRange)</f>
        <v>7</v>
      </c>
      <c r="P31" s="34">
        <f>E31-A31</f>
        <v>8</v>
      </c>
      <c r="Q31" s="11">
        <f>NETWORKDAYS(E31, B31, HolidaysRange)</f>
        <v>179</v>
      </c>
      <c r="R31" s="12">
        <f>B31-E31</f>
        <v>256</v>
      </c>
      <c r="S31" s="152">
        <f>O31+Q31</f>
        <v>186</v>
      </c>
      <c r="T31" s="14">
        <f>P31+R31</f>
        <v>264</v>
      </c>
    </row>
    <row r="32" spans="1:21" x14ac:dyDescent="0.2">
      <c r="A32" s="17">
        <f>A31</f>
        <v>43880</v>
      </c>
      <c r="B32" s="17">
        <f>B31</f>
        <v>44144</v>
      </c>
      <c r="C32" s="38" t="s">
        <v>17</v>
      </c>
      <c r="D32" s="33">
        <v>0</v>
      </c>
      <c r="E32" s="9">
        <v>43879</v>
      </c>
      <c r="F32" s="139">
        <v>-0.18</v>
      </c>
      <c r="G32" s="27">
        <v>5.0376000000000003</v>
      </c>
      <c r="H32" s="76">
        <v>10.579000000000001</v>
      </c>
      <c r="I32" s="144">
        <v>3.51</v>
      </c>
      <c r="J32" s="76">
        <v>0.78200000000000003</v>
      </c>
      <c r="K32" s="144">
        <v>58.69</v>
      </c>
      <c r="L32" s="144">
        <v>-0.43</v>
      </c>
      <c r="M32" s="144">
        <v>0.21</v>
      </c>
      <c r="N32" s="30">
        <f xml:space="preserve"> (G32 - D32) / (100% + D32)</f>
        <v>5.0376000000000003</v>
      </c>
      <c r="O32" s="10">
        <f>NETWORKDAYS(A32, E32, HolidaysRange)</f>
        <v>-2</v>
      </c>
      <c r="P32" s="34">
        <f>E32-A32</f>
        <v>-1</v>
      </c>
      <c r="Q32" s="11">
        <f>NETWORKDAYS(E32, B32, HolidaysRange)</f>
        <v>186</v>
      </c>
      <c r="R32" s="12">
        <f>B32-E32</f>
        <v>265</v>
      </c>
      <c r="S32" s="152">
        <f t="shared" ref="S32:S33" si="8">O32+Q32</f>
        <v>184</v>
      </c>
      <c r="T32" s="14">
        <f t="shared" ref="T32:T33" si="9">P32+R32</f>
        <v>264</v>
      </c>
    </row>
    <row r="33" spans="1:21" x14ac:dyDescent="0.2">
      <c r="A33" s="17">
        <f>A32</f>
        <v>43880</v>
      </c>
      <c r="B33" s="17">
        <f>B32</f>
        <v>44144</v>
      </c>
      <c r="C33" s="38" t="s">
        <v>61</v>
      </c>
      <c r="D33" s="33">
        <v>-0.31440000000000001</v>
      </c>
      <c r="E33" s="9">
        <v>43888</v>
      </c>
      <c r="F33" s="139">
        <v>-0.34300000000000003</v>
      </c>
      <c r="G33" s="27">
        <v>24.360099999999999</v>
      </c>
      <c r="H33" s="76">
        <v>80.786000000000001</v>
      </c>
      <c r="I33" s="144">
        <v>4.2300000000000004</v>
      </c>
      <c r="J33" s="76">
        <v>1.2010000000000001</v>
      </c>
      <c r="K33" s="144">
        <v>235.35</v>
      </c>
      <c r="L33" s="144">
        <v>0</v>
      </c>
      <c r="M33" s="144">
        <v>0.03</v>
      </c>
      <c r="N33" s="30">
        <f xml:space="preserve"> (G33 - D33) / (100% + D33)</f>
        <v>35.989644107351225</v>
      </c>
      <c r="O33" s="10">
        <f>NETWORKDAYS(A33, E33, HolidaysRange)</f>
        <v>7</v>
      </c>
      <c r="P33" s="34">
        <f>E33-A33</f>
        <v>8</v>
      </c>
      <c r="Q33" s="11">
        <f>NETWORKDAYS(E33, B33, HolidaysRange)</f>
        <v>179</v>
      </c>
      <c r="R33" s="12">
        <f>B33-E33</f>
        <v>256</v>
      </c>
      <c r="S33" s="152">
        <f t="shared" si="8"/>
        <v>186</v>
      </c>
      <c r="T33" s="14">
        <f t="shared" si="9"/>
        <v>264</v>
      </c>
    </row>
    <row r="34" spans="1:21" x14ac:dyDescent="0.2">
      <c r="A34" s="52" t="s">
        <v>16</v>
      </c>
      <c r="B34" s="52"/>
      <c r="C34" s="53"/>
      <c r="D34" s="54"/>
      <c r="E34" s="55"/>
      <c r="F34" s="103"/>
      <c r="G34" s="66"/>
      <c r="H34" s="75"/>
      <c r="I34" s="143"/>
      <c r="J34" s="75"/>
      <c r="K34" s="143"/>
      <c r="L34" s="143"/>
      <c r="M34" s="143"/>
      <c r="N34" s="79"/>
      <c r="O34" s="71"/>
      <c r="P34" s="72"/>
      <c r="Q34" s="80"/>
      <c r="R34" s="71"/>
      <c r="S34" s="67"/>
      <c r="T34" s="65"/>
      <c r="U34" s="65"/>
    </row>
    <row r="35" spans="1:21" x14ac:dyDescent="0.2">
      <c r="A35" s="17">
        <v>43880</v>
      </c>
      <c r="B35" s="17">
        <v>44144</v>
      </c>
      <c r="C35" s="38" t="s">
        <v>8</v>
      </c>
      <c r="D35" s="33">
        <v>-0.3372</v>
      </c>
      <c r="E35" s="5">
        <v>43913</v>
      </c>
      <c r="F35" s="139">
        <v>-0.33700000000000002</v>
      </c>
      <c r="G35" s="27">
        <v>6.3E-2</v>
      </c>
      <c r="H35" s="76">
        <v>8.6999999999999994E-2</v>
      </c>
      <c r="I35" s="144">
        <v>0.41</v>
      </c>
      <c r="J35" s="76">
        <v>0.38600000000000001</v>
      </c>
      <c r="K35" s="144">
        <v>0.26</v>
      </c>
      <c r="L35" s="144"/>
      <c r="M35" s="144"/>
      <c r="N35" s="30">
        <f xml:space="preserve"> (G35 - D35) / (100% + D35)</f>
        <v>0.60380205190102587</v>
      </c>
      <c r="O35" s="10">
        <f>NETWORKDAYS(A35, E35, HolidaysRange)</f>
        <v>24</v>
      </c>
      <c r="P35" s="34">
        <f>E35-A35</f>
        <v>33</v>
      </c>
      <c r="Q35" s="11">
        <f>NETWORKDAYS(E35, B35, HolidaysRange)</f>
        <v>162</v>
      </c>
      <c r="R35" s="12">
        <f>B35-E35</f>
        <v>231</v>
      </c>
      <c r="S35" s="152">
        <f t="shared" ref="S35:T37" si="10">O35+Q35</f>
        <v>186</v>
      </c>
      <c r="T35" s="14">
        <f t="shared" si="10"/>
        <v>264</v>
      </c>
      <c r="U35" s="14" t="s">
        <v>30</v>
      </c>
    </row>
    <row r="36" spans="1:21" x14ac:dyDescent="0.2">
      <c r="A36" s="17">
        <f>A35</f>
        <v>43880</v>
      </c>
      <c r="B36" s="17">
        <f>B35</f>
        <v>44144</v>
      </c>
      <c r="C36" s="38" t="s">
        <v>15</v>
      </c>
      <c r="D36" s="32">
        <v>-0.28560000000000002</v>
      </c>
      <c r="E36" s="9">
        <v>43906</v>
      </c>
      <c r="F36" s="139">
        <v>-0.28599999999999998</v>
      </c>
      <c r="G36" s="27">
        <v>0.2243</v>
      </c>
      <c r="H36" s="76">
        <v>0.317</v>
      </c>
      <c r="I36" s="144">
        <v>0.88</v>
      </c>
      <c r="J36" s="76">
        <v>0.41</v>
      </c>
      <c r="K36" s="144">
        <v>1.1100000000000001</v>
      </c>
      <c r="L36" s="144">
        <v>-0.16</v>
      </c>
      <c r="M36" s="144">
        <v>0.88</v>
      </c>
      <c r="N36" s="30">
        <f xml:space="preserve"> (G36 - D36) / (100% + D36)</f>
        <v>0.71374580067189264</v>
      </c>
      <c r="O36" s="10">
        <f>NETWORKDAYS(A36, E36, HolidaysRange)</f>
        <v>19</v>
      </c>
      <c r="P36" s="34">
        <f>E36-A36</f>
        <v>26</v>
      </c>
      <c r="Q36" s="11">
        <f>NETWORKDAYS(E36, B36, HolidaysRange)</f>
        <v>167</v>
      </c>
      <c r="R36" s="12">
        <f>B36-E36</f>
        <v>238</v>
      </c>
      <c r="S36" s="152">
        <f t="shared" si="10"/>
        <v>186</v>
      </c>
      <c r="T36" s="14">
        <f t="shared" si="10"/>
        <v>264</v>
      </c>
    </row>
    <row r="37" spans="1:21" x14ac:dyDescent="0.2">
      <c r="A37" s="17">
        <f>A36</f>
        <v>43880</v>
      </c>
      <c r="B37" s="17">
        <f>B36</f>
        <v>44144</v>
      </c>
      <c r="C37" s="38" t="s">
        <v>18</v>
      </c>
      <c r="D37" s="32">
        <v>-0.5786</v>
      </c>
      <c r="E37" s="9">
        <v>43906</v>
      </c>
      <c r="F37" s="139">
        <v>-0.57899999999999996</v>
      </c>
      <c r="G37" s="27">
        <v>0.30299999999999999</v>
      </c>
      <c r="H37" s="76">
        <v>0.433</v>
      </c>
      <c r="I37" s="144">
        <v>0.85</v>
      </c>
      <c r="J37" s="76">
        <v>0.88800000000000001</v>
      </c>
      <c r="K37" s="144">
        <v>0.75</v>
      </c>
      <c r="L37" s="144">
        <v>-0.01</v>
      </c>
      <c r="M37" s="144">
        <v>0.21</v>
      </c>
      <c r="N37" s="30">
        <f xml:space="preserve"> (G37 - D37) / (100% + D37)</f>
        <v>2.0920740389178927</v>
      </c>
      <c r="O37" s="10">
        <f>NETWORKDAYS(A37, E37, HolidaysRange)</f>
        <v>19</v>
      </c>
      <c r="P37" s="34">
        <f>E37-A37</f>
        <v>26</v>
      </c>
      <c r="Q37" s="11">
        <f>NETWORKDAYS(E37, B37, HolidaysRange)</f>
        <v>167</v>
      </c>
      <c r="R37" s="12">
        <f>B37-E37</f>
        <v>238</v>
      </c>
      <c r="S37" s="152">
        <f t="shared" si="10"/>
        <v>186</v>
      </c>
      <c r="T37" s="14">
        <f t="shared" si="10"/>
        <v>264</v>
      </c>
    </row>
    <row r="38" spans="1:21" x14ac:dyDescent="0.2">
      <c r="A38" s="52" t="s">
        <v>59</v>
      </c>
      <c r="B38" s="68"/>
      <c r="C38" s="53"/>
      <c r="D38" s="69"/>
      <c r="E38" s="70"/>
      <c r="F38" s="106"/>
      <c r="G38" s="73"/>
      <c r="H38" s="99"/>
      <c r="I38" s="145"/>
      <c r="J38" s="99"/>
      <c r="K38" s="145"/>
      <c r="L38" s="145"/>
      <c r="M38" s="145"/>
      <c r="N38" s="79"/>
      <c r="O38" s="71"/>
      <c r="P38" s="72"/>
      <c r="Q38" s="80"/>
      <c r="R38" s="71"/>
      <c r="S38" s="153"/>
      <c r="T38" s="71"/>
      <c r="U38" s="71"/>
    </row>
    <row r="39" spans="1:21" x14ac:dyDescent="0.2">
      <c r="A39" s="17">
        <v>43880</v>
      </c>
      <c r="B39" s="17">
        <v>44144</v>
      </c>
      <c r="C39" s="38" t="s">
        <v>19</v>
      </c>
      <c r="D39" s="32">
        <v>-6.6E-3</v>
      </c>
      <c r="E39" s="9">
        <v>43908</v>
      </c>
      <c r="F39" s="139">
        <v>-0.157</v>
      </c>
      <c r="G39" s="27">
        <v>8.4199999999999997E-2</v>
      </c>
      <c r="H39" s="76">
        <v>0.11600000000000001</v>
      </c>
      <c r="I39" s="144">
        <v>0.57999999999999996</v>
      </c>
      <c r="J39" s="76">
        <v>0.24299999999999999</v>
      </c>
      <c r="K39" s="144">
        <v>0.74</v>
      </c>
      <c r="L39" s="144">
        <v>0.26</v>
      </c>
      <c r="M39" s="144">
        <v>-0.75</v>
      </c>
      <c r="N39" s="30">
        <f xml:space="preserve"> (G39 - D39) / (100% + D39)</f>
        <v>9.1403261526072074E-2</v>
      </c>
      <c r="O39" s="10">
        <f>NETWORKDAYS(A39, E39, HolidaysRange)</f>
        <v>21</v>
      </c>
      <c r="P39" s="34">
        <f>E39-A39</f>
        <v>28</v>
      </c>
      <c r="Q39" s="11">
        <f>NETWORKDAYS(E39, B39, HolidaysRange)</f>
        <v>165</v>
      </c>
      <c r="R39" s="12">
        <f>B39-E39</f>
        <v>236</v>
      </c>
      <c r="S39" s="152">
        <f t="shared" ref="S39:T41" si="11">O39+Q39</f>
        <v>186</v>
      </c>
      <c r="T39" s="14">
        <f t="shared" si="11"/>
        <v>264</v>
      </c>
    </row>
    <row r="40" spans="1:21" x14ac:dyDescent="0.2">
      <c r="A40" s="17">
        <f>A39</f>
        <v>43880</v>
      </c>
      <c r="B40" s="17">
        <f>B39</f>
        <v>44144</v>
      </c>
      <c r="C40" s="38" t="s">
        <v>20</v>
      </c>
      <c r="D40" s="32">
        <v>-6.6699999999999995E-2</v>
      </c>
      <c r="E40" s="9">
        <v>43908</v>
      </c>
      <c r="F40" s="139">
        <v>-9.6000000000000002E-2</v>
      </c>
      <c r="G40" s="27">
        <v>4.2000000000000003E-2</v>
      </c>
      <c r="H40" s="76">
        <v>5.8000000000000003E-2</v>
      </c>
      <c r="I40" s="144">
        <v>0.63</v>
      </c>
      <c r="J40" s="76">
        <v>9.7000000000000003E-2</v>
      </c>
      <c r="K40" s="144">
        <v>0.6</v>
      </c>
      <c r="L40" s="144">
        <v>0.12</v>
      </c>
      <c r="M40" s="144">
        <v>0.64</v>
      </c>
      <c r="N40" s="30">
        <f xml:space="preserve"> (G40 - D40) / (100% + D40)</f>
        <v>0.1164684453016179</v>
      </c>
      <c r="O40" s="10">
        <f>NETWORKDAYS(A40, E40, HolidaysRange)</f>
        <v>21</v>
      </c>
      <c r="P40" s="34">
        <f>E40-A40</f>
        <v>28</v>
      </c>
      <c r="Q40" s="11">
        <f>NETWORKDAYS(E40, B40, HolidaysRange)</f>
        <v>165</v>
      </c>
      <c r="R40" s="12">
        <f>B40-E40</f>
        <v>236</v>
      </c>
      <c r="S40" s="152">
        <f t="shared" si="11"/>
        <v>186</v>
      </c>
      <c r="T40" s="14">
        <f t="shared" si="11"/>
        <v>264</v>
      </c>
    </row>
    <row r="41" spans="1:21" ht="17" thickBot="1" x14ac:dyDescent="0.25">
      <c r="A41" s="17">
        <f>A40</f>
        <v>43880</v>
      </c>
      <c r="B41" s="17">
        <f>B40</f>
        <v>44144</v>
      </c>
      <c r="C41" s="154" t="s">
        <v>21</v>
      </c>
      <c r="D41" s="81">
        <v>-7.3099999999999998E-2</v>
      </c>
      <c r="E41" s="9">
        <v>43909</v>
      </c>
      <c r="F41" s="157">
        <v>-0.125</v>
      </c>
      <c r="G41" s="83">
        <v>0.15340000000000001</v>
      </c>
      <c r="H41" s="100">
        <v>0.215</v>
      </c>
      <c r="I41" s="146">
        <v>1.01</v>
      </c>
      <c r="J41" s="100">
        <v>0.217</v>
      </c>
      <c r="K41" s="146">
        <v>1.71</v>
      </c>
      <c r="L41" s="146">
        <v>0.08</v>
      </c>
      <c r="M41" s="146">
        <v>0.32</v>
      </c>
      <c r="N41" s="84">
        <f xml:space="preserve"> (G41 - D41) / (100% + D41)</f>
        <v>0.2443629301974323</v>
      </c>
      <c r="O41" s="85">
        <f>NETWORKDAYS(A41, E41, HolidaysRange)</f>
        <v>22</v>
      </c>
      <c r="P41" s="86">
        <f>E41-A41</f>
        <v>29</v>
      </c>
      <c r="Q41" s="87">
        <f>NETWORKDAYS(E41, B41, HolidaysRange)</f>
        <v>164</v>
      </c>
      <c r="R41" s="88">
        <f>B41-E41</f>
        <v>235</v>
      </c>
      <c r="S41" s="155">
        <f t="shared" si="11"/>
        <v>186</v>
      </c>
      <c r="T41" s="89">
        <f t="shared" si="11"/>
        <v>264</v>
      </c>
      <c r="U41" s="89"/>
    </row>
    <row r="42" spans="1:21" ht="18" thickTop="1" thickBot="1" x14ac:dyDescent="0.25">
      <c r="A42" s="97" t="s">
        <v>38</v>
      </c>
      <c r="B42" s="97" t="s">
        <v>35</v>
      </c>
      <c r="C42" s="37" t="s">
        <v>3</v>
      </c>
      <c r="D42" s="20" t="s">
        <v>42</v>
      </c>
      <c r="E42" s="21" t="s">
        <v>52</v>
      </c>
      <c r="F42" s="102" t="s">
        <v>12</v>
      </c>
      <c r="G42" s="125" t="s">
        <v>43</v>
      </c>
      <c r="H42" s="98" t="s">
        <v>44</v>
      </c>
      <c r="I42" s="142" t="s">
        <v>45</v>
      </c>
      <c r="J42" s="98" t="s">
        <v>46</v>
      </c>
      <c r="K42" s="142" t="s">
        <v>47</v>
      </c>
      <c r="L42" s="142" t="s">
        <v>48</v>
      </c>
      <c r="M42" s="142" t="s">
        <v>49</v>
      </c>
      <c r="N42" s="98" t="s">
        <v>6</v>
      </c>
      <c r="O42" s="22" t="s">
        <v>7</v>
      </c>
      <c r="P42" s="35" t="s">
        <v>9</v>
      </c>
      <c r="Q42" s="23" t="s">
        <v>11</v>
      </c>
      <c r="R42" s="24" t="s">
        <v>10</v>
      </c>
      <c r="S42" s="26" t="s">
        <v>13</v>
      </c>
      <c r="T42" s="25" t="s">
        <v>14</v>
      </c>
      <c r="U42" s="25" t="s">
        <v>2</v>
      </c>
    </row>
    <row r="43" spans="1:21" ht="17" thickTop="1" x14ac:dyDescent="0.2">
      <c r="A43" s="52" t="s">
        <v>60</v>
      </c>
      <c r="B43" s="52"/>
      <c r="C43" s="53"/>
      <c r="D43" s="54"/>
      <c r="E43" s="55"/>
      <c r="F43" s="103"/>
      <c r="G43" s="61"/>
      <c r="H43" s="75"/>
      <c r="I43" s="143"/>
      <c r="J43" s="75"/>
      <c r="K43" s="143"/>
      <c r="L43" s="143"/>
      <c r="M43" s="143"/>
      <c r="N43" s="58"/>
      <c r="O43" s="56"/>
      <c r="P43" s="57"/>
      <c r="Q43" s="59"/>
      <c r="R43" s="60"/>
      <c r="S43" s="62"/>
      <c r="T43" s="60"/>
      <c r="U43" s="60"/>
    </row>
    <row r="44" spans="1:21" x14ac:dyDescent="0.2">
      <c r="A44" s="17">
        <v>43126</v>
      </c>
      <c r="B44" s="17">
        <v>43766</v>
      </c>
      <c r="C44" s="38" t="s">
        <v>5</v>
      </c>
      <c r="D44" s="32">
        <v>-5.6399999999999999E-2</v>
      </c>
      <c r="E44" s="9">
        <v>43136</v>
      </c>
      <c r="F44" s="139">
        <v>-0.26</v>
      </c>
      <c r="G44" s="27">
        <v>3.5369999999999999</v>
      </c>
      <c r="H44" s="76">
        <v>1.369</v>
      </c>
      <c r="I44" s="144">
        <v>2.04</v>
      </c>
      <c r="J44" s="76">
        <v>0.47899999999999998</v>
      </c>
      <c r="K44" s="144">
        <v>5.27</v>
      </c>
      <c r="L44" s="144">
        <v>-0.14000000000000001</v>
      </c>
      <c r="M44" s="144">
        <v>0.2</v>
      </c>
      <c r="N44" s="30">
        <f xml:space="preserve"> (G44 - D44) / (100% + D44)</f>
        <v>3.808181432810513</v>
      </c>
      <c r="O44" s="10">
        <f>NETWORKDAYS(A44, E44, HolidaysRange)</f>
        <v>7</v>
      </c>
      <c r="P44" s="34">
        <f>E44-A44</f>
        <v>10</v>
      </c>
      <c r="Q44" s="11">
        <f>NETWORKDAYS(E44, B44, HolidaysRange)</f>
        <v>437</v>
      </c>
      <c r="R44" s="12">
        <f>B44-E44</f>
        <v>630</v>
      </c>
      <c r="S44" s="152">
        <f>O44+Q44</f>
        <v>444</v>
      </c>
      <c r="T44" s="14">
        <f>P44+R44</f>
        <v>640</v>
      </c>
    </row>
    <row r="45" spans="1:21" x14ac:dyDescent="0.2">
      <c r="A45" s="17">
        <f>A44</f>
        <v>43126</v>
      </c>
      <c r="B45" s="17">
        <f>B44</f>
        <v>43766</v>
      </c>
      <c r="C45" s="38" t="s">
        <v>17</v>
      </c>
      <c r="D45" s="33">
        <v>0</v>
      </c>
      <c r="E45" s="9">
        <v>43126</v>
      </c>
      <c r="F45" s="139">
        <v>-0.29399999999999998</v>
      </c>
      <c r="G45" s="27">
        <v>1.327</v>
      </c>
      <c r="H45" s="76">
        <v>0.61899999999999999</v>
      </c>
      <c r="I45" s="144">
        <v>1.65</v>
      </c>
      <c r="J45" s="76">
        <v>0.32400000000000001</v>
      </c>
      <c r="K45" s="144">
        <v>2.11</v>
      </c>
      <c r="L45" s="144">
        <v>-0.01</v>
      </c>
      <c r="M45" s="144">
        <v>0.12</v>
      </c>
      <c r="N45" s="30">
        <f xml:space="preserve"> (G45 - D45) / (100% + D45)</f>
        <v>1.327</v>
      </c>
      <c r="O45" s="10">
        <f>NETWORKDAYS(A45, E45, HolidaysRange)</f>
        <v>1</v>
      </c>
      <c r="P45" s="34">
        <f>E45-A45</f>
        <v>0</v>
      </c>
      <c r="Q45" s="11">
        <f>NETWORKDAYS(E45, B45, HolidaysRange)</f>
        <v>443</v>
      </c>
      <c r="R45" s="12">
        <f>B45-E45</f>
        <v>640</v>
      </c>
      <c r="S45" s="152">
        <f t="shared" ref="S45:S46" si="12">O45+Q45</f>
        <v>444</v>
      </c>
      <c r="T45" s="14">
        <f t="shared" ref="T45:T46" si="13">P45+R45</f>
        <v>640</v>
      </c>
    </row>
    <row r="46" spans="1:21" x14ac:dyDescent="0.2">
      <c r="A46" s="17">
        <f>A45</f>
        <v>43126</v>
      </c>
      <c r="B46" s="17">
        <f>B45</f>
        <v>43766</v>
      </c>
      <c r="C46" s="38" t="s">
        <v>61</v>
      </c>
      <c r="D46" s="33">
        <v>-4.7399999999999998E-2</v>
      </c>
      <c r="E46" s="9">
        <v>43136</v>
      </c>
      <c r="F46" s="139">
        <v>-0.33100000000000002</v>
      </c>
      <c r="G46" s="27">
        <v>3.8580000000000001</v>
      </c>
      <c r="H46" s="76">
        <v>1.4630000000000001</v>
      </c>
      <c r="I46" s="144">
        <v>2.0099999999999998</v>
      </c>
      <c r="J46" s="76">
        <v>0.51300000000000001</v>
      </c>
      <c r="K46" s="144">
        <v>4.42</v>
      </c>
      <c r="L46" s="144">
        <v>-0.12</v>
      </c>
      <c r="M46" s="144">
        <v>0.18</v>
      </c>
      <c r="N46" s="30">
        <f xml:space="preserve"> (G46 - D46) / (100% + D46)</f>
        <v>4.0997270627755622</v>
      </c>
      <c r="O46" s="10">
        <f>NETWORKDAYS(A46, E46, HolidaysRange)</f>
        <v>7</v>
      </c>
      <c r="P46" s="34">
        <f>E46-A46</f>
        <v>10</v>
      </c>
      <c r="Q46" s="11">
        <f>NETWORKDAYS(E46, B46, HolidaysRange)</f>
        <v>437</v>
      </c>
      <c r="R46" s="12">
        <f>B46-E46</f>
        <v>630</v>
      </c>
      <c r="S46" s="152">
        <f t="shared" si="12"/>
        <v>444</v>
      </c>
      <c r="T46" s="14">
        <f t="shared" si="13"/>
        <v>640</v>
      </c>
    </row>
    <row r="47" spans="1:21" x14ac:dyDescent="0.2">
      <c r="A47" s="52" t="s">
        <v>16</v>
      </c>
      <c r="B47" s="52"/>
      <c r="C47" s="53"/>
      <c r="D47" s="54"/>
      <c r="E47" s="55"/>
      <c r="F47" s="103"/>
      <c r="G47" s="66"/>
      <c r="H47" s="75"/>
      <c r="I47" s="143"/>
      <c r="J47" s="75"/>
      <c r="K47" s="143"/>
      <c r="L47" s="143"/>
      <c r="M47" s="143"/>
      <c r="N47" s="79"/>
      <c r="O47" s="71"/>
      <c r="P47" s="72"/>
      <c r="Q47" s="80"/>
      <c r="R47" s="71"/>
      <c r="S47" s="67"/>
      <c r="T47" s="65"/>
      <c r="U47" s="65"/>
    </row>
    <row r="48" spans="1:21" x14ac:dyDescent="0.2">
      <c r="A48" s="17">
        <v>43126</v>
      </c>
      <c r="B48" s="17">
        <v>43766</v>
      </c>
      <c r="C48" s="38" t="s">
        <v>8</v>
      </c>
      <c r="D48" s="33">
        <v>-0.16669999999999999</v>
      </c>
      <c r="E48" s="5">
        <v>43458</v>
      </c>
      <c r="F48" s="150">
        <v>-0.193</v>
      </c>
      <c r="G48" s="27">
        <v>9.4E-2</v>
      </c>
      <c r="H48" s="76">
        <v>5.1999999999999998E-2</v>
      </c>
      <c r="I48" s="144">
        <v>0.4</v>
      </c>
      <c r="J48" s="76">
        <v>0.157</v>
      </c>
      <c r="K48" s="144">
        <v>0.27</v>
      </c>
      <c r="L48" s="144"/>
      <c r="M48" s="144"/>
      <c r="N48" s="30">
        <f xml:space="preserve"> (G48 - D48) / (100% + D48)</f>
        <v>0.31285251410056397</v>
      </c>
      <c r="O48" s="10">
        <f>NETWORKDAYS(A48, E48, HolidaysRange)</f>
        <v>231</v>
      </c>
      <c r="P48" s="34">
        <f>E48-A48</f>
        <v>332</v>
      </c>
      <c r="Q48" s="11">
        <f>NETWORKDAYS(E48, B48, HolidaysRange)</f>
        <v>213</v>
      </c>
      <c r="R48" s="12">
        <f>B48-E48</f>
        <v>308</v>
      </c>
      <c r="S48" s="152">
        <f t="shared" ref="S48:T50" si="14">O48+Q48</f>
        <v>444</v>
      </c>
      <c r="T48" s="14">
        <f t="shared" si="14"/>
        <v>640</v>
      </c>
    </row>
    <row r="49" spans="1:22" x14ac:dyDescent="0.2">
      <c r="A49" s="17">
        <f>A48</f>
        <v>43126</v>
      </c>
      <c r="B49" s="17">
        <f>B48</f>
        <v>43766</v>
      </c>
      <c r="C49" s="38" t="s">
        <v>15</v>
      </c>
      <c r="D49" s="32">
        <v>-0.15340000000000001</v>
      </c>
      <c r="E49" s="5">
        <v>43458</v>
      </c>
      <c r="F49" s="150">
        <v>-0.22800000000000001</v>
      </c>
      <c r="G49" s="27">
        <v>0.17299999999999999</v>
      </c>
      <c r="H49" s="76">
        <v>9.5000000000000001E-2</v>
      </c>
      <c r="I49" s="144">
        <v>0.54</v>
      </c>
      <c r="J49" s="76">
        <v>0.20899999999999999</v>
      </c>
      <c r="K49" s="144">
        <v>0.42</v>
      </c>
      <c r="L49" s="144">
        <v>-0.02</v>
      </c>
      <c r="M49" s="144">
        <v>0.71</v>
      </c>
      <c r="N49" s="30">
        <f xml:space="preserve"> (G49 - D49) / (100% + D49)</f>
        <v>0.38554216867469882</v>
      </c>
      <c r="O49" s="10">
        <f>NETWORKDAYS(A49, E49, HolidaysRange)</f>
        <v>231</v>
      </c>
      <c r="P49" s="34">
        <f>E49-A49</f>
        <v>332</v>
      </c>
      <c r="Q49" s="11">
        <f>NETWORKDAYS(E49, B49, HolidaysRange)</f>
        <v>213</v>
      </c>
      <c r="R49" s="12">
        <f>B49-E49</f>
        <v>308</v>
      </c>
      <c r="S49" s="152">
        <f t="shared" si="14"/>
        <v>444</v>
      </c>
      <c r="T49" s="14">
        <f t="shared" si="14"/>
        <v>640</v>
      </c>
    </row>
    <row r="50" spans="1:22" x14ac:dyDescent="0.2">
      <c r="A50" s="17">
        <f>A49</f>
        <v>43126</v>
      </c>
      <c r="B50" s="17">
        <f>B49</f>
        <v>43766</v>
      </c>
      <c r="C50" s="38" t="s">
        <v>18</v>
      </c>
      <c r="D50" s="32">
        <v>-0.78779999999999994</v>
      </c>
      <c r="E50" s="9">
        <v>43502</v>
      </c>
      <c r="F50" s="139">
        <v>-0.80800000000000005</v>
      </c>
      <c r="G50" s="27">
        <v>-0.377</v>
      </c>
      <c r="H50" s="76">
        <v>-0.23699999999999999</v>
      </c>
      <c r="I50" s="144">
        <v>0.17</v>
      </c>
      <c r="J50" s="76">
        <v>0.93300000000000005</v>
      </c>
      <c r="K50" s="144">
        <v>-0.28999999999999998</v>
      </c>
      <c r="L50" s="144">
        <v>0.06</v>
      </c>
      <c r="M50" s="144">
        <v>0.01</v>
      </c>
      <c r="N50" s="30">
        <f xml:space="preserve"> (G50 - D50) / (100% + D50)</f>
        <v>1.9359095193213942</v>
      </c>
      <c r="O50" s="10">
        <f>NETWORKDAYS(A50, E50, HolidaysRange)</f>
        <v>260</v>
      </c>
      <c r="P50" s="34">
        <f>E50-A50</f>
        <v>376</v>
      </c>
      <c r="Q50" s="11">
        <f>NETWORKDAYS(E50, B50, HolidaysRange)</f>
        <v>184</v>
      </c>
      <c r="R50" s="12">
        <f>B50-E50</f>
        <v>264</v>
      </c>
      <c r="S50" s="152">
        <f t="shared" si="14"/>
        <v>444</v>
      </c>
      <c r="T50" s="14">
        <f t="shared" si="14"/>
        <v>640</v>
      </c>
    </row>
    <row r="51" spans="1:22" x14ac:dyDescent="0.2">
      <c r="A51" s="52" t="s">
        <v>59</v>
      </c>
      <c r="B51" s="68"/>
      <c r="C51" s="53"/>
      <c r="D51" s="69"/>
      <c r="E51" s="70"/>
      <c r="F51" s="106"/>
      <c r="G51" s="73"/>
      <c r="H51" s="99"/>
      <c r="I51" s="145"/>
      <c r="J51" s="99"/>
      <c r="K51" s="145"/>
      <c r="L51" s="145"/>
      <c r="M51" s="145"/>
      <c r="N51" s="79"/>
      <c r="O51" s="71"/>
      <c r="P51" s="72"/>
      <c r="Q51" s="80"/>
      <c r="R51" s="71"/>
      <c r="S51" s="153"/>
      <c r="T51" s="71"/>
      <c r="U51" s="71"/>
    </row>
    <row r="52" spans="1:22" x14ac:dyDescent="0.2">
      <c r="A52" s="17">
        <v>43126</v>
      </c>
      <c r="B52" s="17">
        <v>43766</v>
      </c>
      <c r="C52" s="38" t="s">
        <v>19</v>
      </c>
      <c r="D52" s="32">
        <v>-7.3499999999999996E-2</v>
      </c>
      <c r="E52" s="9">
        <v>43406</v>
      </c>
      <c r="F52" s="139">
        <v>-7.9000000000000001E-2</v>
      </c>
      <c r="G52" s="27">
        <v>0.16200000000000001</v>
      </c>
      <c r="H52" s="76">
        <v>8.8999999999999996E-2</v>
      </c>
      <c r="I52" s="144">
        <v>0.87</v>
      </c>
      <c r="J52" s="76">
        <v>0.104</v>
      </c>
      <c r="K52" s="144">
        <v>1.1299999999999999</v>
      </c>
      <c r="L52" s="144">
        <v>0.11</v>
      </c>
      <c r="M52" s="144">
        <v>-0.55000000000000004</v>
      </c>
      <c r="N52" s="30">
        <f xml:space="preserve"> (G52 - D52) / (100% + D52)</f>
        <v>0.25418240690771721</v>
      </c>
      <c r="O52" s="10">
        <f>NETWORKDAYS(A52, E52, HolidaysRange)</f>
        <v>196</v>
      </c>
      <c r="P52" s="34">
        <f>E52-A52</f>
        <v>280</v>
      </c>
      <c r="Q52" s="11">
        <f>NETWORKDAYS(E52, B52, HolidaysRange)</f>
        <v>248</v>
      </c>
      <c r="R52" s="12">
        <f>B52-E52</f>
        <v>360</v>
      </c>
      <c r="S52" s="152">
        <f t="shared" ref="S52:T54" si="15">O52+Q52</f>
        <v>444</v>
      </c>
      <c r="T52" s="14">
        <f t="shared" si="15"/>
        <v>640</v>
      </c>
    </row>
    <row r="53" spans="1:22" x14ac:dyDescent="0.2">
      <c r="A53" s="17">
        <f>A52</f>
        <v>43126</v>
      </c>
      <c r="B53" s="17">
        <f>B52</f>
        <v>43766</v>
      </c>
      <c r="C53" s="38" t="s">
        <v>20</v>
      </c>
      <c r="D53" s="32">
        <v>-2.2100000000000002E-2</v>
      </c>
      <c r="E53" s="9">
        <v>43237</v>
      </c>
      <c r="F53" s="139">
        <v>-2.1999999999999999E-2</v>
      </c>
      <c r="G53" s="27">
        <v>8.8999999999999996E-2</v>
      </c>
      <c r="H53" s="76">
        <v>0.05</v>
      </c>
      <c r="I53" s="144">
        <v>1.68</v>
      </c>
      <c r="J53" s="76">
        <v>2.9000000000000001E-2</v>
      </c>
      <c r="K53" s="144">
        <v>2.2400000000000002</v>
      </c>
      <c r="L53" s="144">
        <v>0.12</v>
      </c>
      <c r="M53" s="144">
        <v>-1.17</v>
      </c>
      <c r="N53" s="30">
        <f xml:space="preserve"> (G53 - D53) / (100% + D53)</f>
        <v>0.11361079865016874</v>
      </c>
      <c r="O53" s="10">
        <f>NETWORKDAYS(A53, E53, HolidaysRange)</f>
        <v>78</v>
      </c>
      <c r="P53" s="34">
        <f>E53-A53</f>
        <v>111</v>
      </c>
      <c r="Q53" s="11">
        <f>NETWORKDAYS(E53, B53, HolidaysRange)</f>
        <v>366</v>
      </c>
      <c r="R53" s="12">
        <f>B53-E53</f>
        <v>529</v>
      </c>
      <c r="S53" s="152">
        <f t="shared" si="15"/>
        <v>444</v>
      </c>
      <c r="T53" s="14">
        <f t="shared" si="15"/>
        <v>640</v>
      </c>
    </row>
    <row r="54" spans="1:22" ht="17" thickBot="1" x14ac:dyDescent="0.25">
      <c r="A54" s="17">
        <f>A53</f>
        <v>43126</v>
      </c>
      <c r="B54" s="17">
        <f>B53</f>
        <v>43766</v>
      </c>
      <c r="C54" s="154" t="s">
        <v>21</v>
      </c>
      <c r="D54" s="81">
        <v>-0.13250000000000001</v>
      </c>
      <c r="E54" s="9">
        <v>43328</v>
      </c>
      <c r="F54" s="157">
        <v>-0.13500000000000001</v>
      </c>
      <c r="G54" s="83">
        <v>9.8000000000000004E-2</v>
      </c>
      <c r="H54" s="100">
        <v>5.5E-2</v>
      </c>
      <c r="I54" s="146">
        <v>0.54</v>
      </c>
      <c r="J54" s="100">
        <v>0.11</v>
      </c>
      <c r="K54" s="146">
        <v>0.41</v>
      </c>
      <c r="L54" s="146">
        <v>7.0000000000000007E-2</v>
      </c>
      <c r="M54" s="146">
        <v>-0.19</v>
      </c>
      <c r="N54" s="84">
        <f xml:space="preserve"> (G54 - D54) / (100% + D54)</f>
        <v>0.2657060518731989</v>
      </c>
      <c r="O54" s="85">
        <f>NETWORKDAYS(A54, E54, HolidaysRange)</f>
        <v>141</v>
      </c>
      <c r="P54" s="86">
        <f>E54-A54</f>
        <v>202</v>
      </c>
      <c r="Q54" s="87">
        <f>NETWORKDAYS(E54, B54, HolidaysRange)</f>
        <v>303</v>
      </c>
      <c r="R54" s="88">
        <f>B54-E54</f>
        <v>438</v>
      </c>
      <c r="S54" s="155">
        <f t="shared" si="15"/>
        <v>444</v>
      </c>
      <c r="T54" s="89">
        <f t="shared" si="15"/>
        <v>640</v>
      </c>
      <c r="U54" s="89"/>
    </row>
    <row r="55" spans="1:22" ht="18" thickTop="1" thickBot="1" x14ac:dyDescent="0.25">
      <c r="A55" s="97" t="s">
        <v>41</v>
      </c>
      <c r="B55" s="97" t="s">
        <v>40</v>
      </c>
      <c r="C55" s="37" t="s">
        <v>3</v>
      </c>
      <c r="D55" s="20" t="s">
        <v>42</v>
      </c>
      <c r="E55" s="21" t="s">
        <v>52</v>
      </c>
      <c r="F55" s="102" t="s">
        <v>12</v>
      </c>
      <c r="G55" s="125" t="s">
        <v>43</v>
      </c>
      <c r="H55" s="98" t="s">
        <v>44</v>
      </c>
      <c r="I55" s="142" t="s">
        <v>45</v>
      </c>
      <c r="J55" s="98" t="s">
        <v>46</v>
      </c>
      <c r="K55" s="142" t="s">
        <v>47</v>
      </c>
      <c r="L55" s="142" t="s">
        <v>48</v>
      </c>
      <c r="M55" s="142" t="s">
        <v>49</v>
      </c>
      <c r="N55" s="98" t="s">
        <v>6</v>
      </c>
      <c r="O55" s="22" t="s">
        <v>7</v>
      </c>
      <c r="P55" s="35" t="s">
        <v>9</v>
      </c>
      <c r="Q55" s="23" t="s">
        <v>11</v>
      </c>
      <c r="R55" s="24" t="s">
        <v>10</v>
      </c>
      <c r="S55" s="26" t="s">
        <v>13</v>
      </c>
      <c r="T55" s="25" t="s">
        <v>14</v>
      </c>
      <c r="U55" s="25" t="s">
        <v>2</v>
      </c>
    </row>
    <row r="56" spans="1:22" ht="17" thickTop="1" x14ac:dyDescent="0.2">
      <c r="A56" s="52" t="s">
        <v>60</v>
      </c>
      <c r="B56" s="52"/>
      <c r="C56" s="53"/>
      <c r="D56" s="54"/>
      <c r="E56" s="55"/>
      <c r="F56" s="103"/>
      <c r="G56" s="61"/>
      <c r="H56" s="75"/>
      <c r="I56" s="143"/>
      <c r="J56" s="75"/>
      <c r="K56" s="143"/>
      <c r="L56" s="143"/>
      <c r="M56" s="143"/>
      <c r="N56" s="58"/>
      <c r="O56" s="56"/>
      <c r="P56" s="57"/>
      <c r="Q56" s="59"/>
      <c r="R56" s="60"/>
      <c r="S56" s="62"/>
      <c r="T56" s="60"/>
      <c r="U56" s="60"/>
    </row>
    <row r="57" spans="1:22" x14ac:dyDescent="0.2">
      <c r="A57" s="17">
        <v>41991</v>
      </c>
      <c r="B57" s="17">
        <v>42563</v>
      </c>
      <c r="C57" s="38" t="s">
        <v>5</v>
      </c>
      <c r="D57" s="32">
        <v>-0.31730000000000003</v>
      </c>
      <c r="E57" s="9">
        <v>42241</v>
      </c>
      <c r="F57" s="139">
        <v>-0.373</v>
      </c>
      <c r="G57" s="27">
        <v>0.63600000000000001</v>
      </c>
      <c r="H57" s="76">
        <v>0.372</v>
      </c>
      <c r="I57" s="144">
        <v>0.91</v>
      </c>
      <c r="J57" s="76">
        <v>0.46500000000000002</v>
      </c>
      <c r="K57" s="144">
        <v>1</v>
      </c>
      <c r="L57" s="144">
        <v>-0.04</v>
      </c>
      <c r="M57" s="144">
        <v>0.24</v>
      </c>
      <c r="N57" s="30">
        <f xml:space="preserve"> (G57 - D57) / (100% + D57)</f>
        <v>1.3963673648747621</v>
      </c>
      <c r="O57" s="10">
        <f>NETWORKDAYS(A57, E57, HolidaysRange)</f>
        <v>172</v>
      </c>
      <c r="P57" s="34">
        <f>E57-A57</f>
        <v>250</v>
      </c>
      <c r="Q57" s="11">
        <f>NETWORKDAYS(E57, B57, HolidaysRange)</f>
        <v>222</v>
      </c>
      <c r="R57" s="12">
        <f>B57-E57</f>
        <v>322</v>
      </c>
      <c r="S57" s="152">
        <f>O57+Q57</f>
        <v>394</v>
      </c>
      <c r="T57" s="14">
        <f>P57+R57</f>
        <v>572</v>
      </c>
      <c r="V57" s="156"/>
    </row>
    <row r="58" spans="1:22" x14ac:dyDescent="0.2">
      <c r="A58" s="17">
        <f>A57</f>
        <v>41991</v>
      </c>
      <c r="B58" s="17">
        <f>B57</f>
        <v>42563</v>
      </c>
      <c r="C58" s="38" t="s">
        <v>17</v>
      </c>
      <c r="D58" s="33">
        <v>-0.12820000000000001</v>
      </c>
      <c r="E58" s="9">
        <v>42241</v>
      </c>
      <c r="F58" s="139">
        <v>-0.23599999999999999</v>
      </c>
      <c r="G58" s="27">
        <v>0.221</v>
      </c>
      <c r="H58" s="76">
        <v>0.13700000000000001</v>
      </c>
      <c r="I58" s="144">
        <v>0.63</v>
      </c>
      <c r="J58" s="76">
        <v>0.25700000000000001</v>
      </c>
      <c r="K58" s="144">
        <v>0.57999999999999996</v>
      </c>
      <c r="L58" s="144">
        <v>0.04</v>
      </c>
      <c r="M58" s="144">
        <v>0.12</v>
      </c>
      <c r="N58" s="30">
        <f xml:space="preserve"> (G58 - D58) / (100% + D58)</f>
        <v>0.40055058499655882</v>
      </c>
      <c r="O58" s="10">
        <f>NETWORKDAYS(A58, E58, HolidaysRange)</f>
        <v>172</v>
      </c>
      <c r="P58" s="34">
        <f>E58-A58</f>
        <v>250</v>
      </c>
      <c r="Q58" s="11">
        <f>NETWORKDAYS(E58, B58, HolidaysRange)</f>
        <v>222</v>
      </c>
      <c r="R58" s="12">
        <f>B58-E58</f>
        <v>322</v>
      </c>
      <c r="S58" s="152">
        <f t="shared" ref="S58:S59" si="16">O58+Q58</f>
        <v>394</v>
      </c>
      <c r="T58" s="14">
        <f t="shared" ref="T58:T59" si="17">P58+R58</f>
        <v>572</v>
      </c>
    </row>
    <row r="59" spans="1:22" x14ac:dyDescent="0.2">
      <c r="A59" s="17">
        <f>A58</f>
        <v>41991</v>
      </c>
      <c r="B59" s="17">
        <f>B58</f>
        <v>42563</v>
      </c>
      <c r="C59" s="38" t="s">
        <v>61</v>
      </c>
      <c r="D59" s="33">
        <v>-0.19109999999999999</v>
      </c>
      <c r="E59" s="9">
        <v>42241</v>
      </c>
      <c r="F59" s="139">
        <v>-0.215</v>
      </c>
      <c r="G59" s="27">
        <v>2.0680000000000001</v>
      </c>
      <c r="H59" s="76">
        <v>1.0529999999999999</v>
      </c>
      <c r="I59" s="144">
        <v>1.99</v>
      </c>
      <c r="J59" s="76">
        <v>0.40300000000000002</v>
      </c>
      <c r="K59" s="144">
        <v>4.8899999999999997</v>
      </c>
      <c r="L59" s="144">
        <v>-0.1</v>
      </c>
      <c r="M59" s="144">
        <v>0.19</v>
      </c>
      <c r="N59" s="30">
        <f xml:space="preserve"> (G59 - D59) / (100% + D59)</f>
        <v>2.79280504388676</v>
      </c>
      <c r="O59" s="10">
        <f>NETWORKDAYS(A59, E59, HolidaysRange)</f>
        <v>172</v>
      </c>
      <c r="P59" s="34">
        <f>E59-A59</f>
        <v>250</v>
      </c>
      <c r="Q59" s="11">
        <f>NETWORKDAYS(E59, B59, HolidaysRange)</f>
        <v>222</v>
      </c>
      <c r="R59" s="12">
        <f>B59-E59</f>
        <v>322</v>
      </c>
      <c r="S59" s="152">
        <f t="shared" si="16"/>
        <v>394</v>
      </c>
      <c r="T59" s="14">
        <f t="shared" si="17"/>
        <v>572</v>
      </c>
    </row>
    <row r="60" spans="1:22" x14ac:dyDescent="0.2">
      <c r="A60" s="52" t="s">
        <v>16</v>
      </c>
      <c r="B60" s="52"/>
      <c r="C60" s="53"/>
      <c r="D60" s="54"/>
      <c r="E60" s="55"/>
      <c r="F60" s="103"/>
      <c r="G60" s="66"/>
      <c r="H60" s="75"/>
      <c r="I60" s="143"/>
      <c r="J60" s="75"/>
      <c r="K60" s="143"/>
      <c r="L60" s="143"/>
      <c r="M60" s="143"/>
      <c r="N60" s="79"/>
      <c r="O60" s="71"/>
      <c r="P60" s="72"/>
      <c r="Q60" s="80"/>
      <c r="R60" s="71"/>
      <c r="S60" s="67"/>
      <c r="T60" s="65"/>
      <c r="U60" s="65"/>
    </row>
    <row r="61" spans="1:22" x14ac:dyDescent="0.2">
      <c r="A61" s="17">
        <v>41991</v>
      </c>
      <c r="B61" s="17">
        <v>42563</v>
      </c>
      <c r="C61" s="38" t="s">
        <v>8</v>
      </c>
      <c r="D61" s="33">
        <v>-9.2499999999999999E-2</v>
      </c>
      <c r="E61" s="5">
        <v>42411</v>
      </c>
      <c r="F61" s="150">
        <v>-0.13</v>
      </c>
      <c r="G61" s="27">
        <v>7.8E-2</v>
      </c>
      <c r="H61" s="76">
        <v>4.9000000000000002E-2</v>
      </c>
      <c r="I61" s="144">
        <v>0.39</v>
      </c>
      <c r="J61" s="76">
        <v>0.155</v>
      </c>
      <c r="K61" s="144">
        <v>0.38</v>
      </c>
      <c r="L61" s="144"/>
      <c r="M61" s="144"/>
      <c r="N61" s="30">
        <f xml:space="preserve"> (G61 - D61) / (100% + D61)</f>
        <v>0.18787878787878787</v>
      </c>
      <c r="O61" s="10">
        <f>NETWORKDAYS(A61, E61, HolidaysRange)</f>
        <v>289</v>
      </c>
      <c r="P61" s="34">
        <f>E61-A61</f>
        <v>420</v>
      </c>
      <c r="Q61" s="11">
        <f>NETWORKDAYS(E61, B61, HolidaysRange)</f>
        <v>105</v>
      </c>
      <c r="R61" s="12">
        <f>B61-E61</f>
        <v>152</v>
      </c>
      <c r="S61" s="152">
        <f t="shared" ref="S61:T63" si="18">O61+Q61</f>
        <v>394</v>
      </c>
      <c r="T61" s="14">
        <f t="shared" si="18"/>
        <v>572</v>
      </c>
    </row>
    <row r="62" spans="1:22" x14ac:dyDescent="0.2">
      <c r="A62" s="17">
        <f>A61</f>
        <v>41991</v>
      </c>
      <c r="B62" s="17">
        <f>B61</f>
        <v>42563</v>
      </c>
      <c r="C62" s="38" t="s">
        <v>15</v>
      </c>
      <c r="D62" s="32">
        <v>-6.3200000000000006E-2</v>
      </c>
      <c r="E62" s="5">
        <v>42409</v>
      </c>
      <c r="F62" s="150">
        <v>-0.161</v>
      </c>
      <c r="G62" s="27">
        <v>0.09</v>
      </c>
      <c r="H62" s="76">
        <v>5.7000000000000002E-2</v>
      </c>
      <c r="I62" s="144">
        <v>0.4</v>
      </c>
      <c r="J62" s="76">
        <v>0.183</v>
      </c>
      <c r="K62" s="144">
        <v>0.35</v>
      </c>
      <c r="L62" s="144">
        <v>0</v>
      </c>
      <c r="M62" s="144">
        <v>0.79</v>
      </c>
      <c r="N62" s="30">
        <f xml:space="preserve"> (G62 - D62) / (100% + D62)</f>
        <v>0.16353543979504698</v>
      </c>
      <c r="O62" s="10">
        <f>NETWORKDAYS(A62, E62, HolidaysRange)</f>
        <v>287</v>
      </c>
      <c r="P62" s="34">
        <f>E62-A62</f>
        <v>418</v>
      </c>
      <c r="Q62" s="11">
        <f>NETWORKDAYS(E62, B62, HolidaysRange)</f>
        <v>107</v>
      </c>
      <c r="R62" s="12">
        <f>B62-E62</f>
        <v>154</v>
      </c>
      <c r="S62" s="152">
        <f t="shared" si="18"/>
        <v>394</v>
      </c>
      <c r="T62" s="14">
        <f t="shared" si="18"/>
        <v>572</v>
      </c>
    </row>
    <row r="63" spans="1:22" x14ac:dyDescent="0.2">
      <c r="A63" s="17">
        <f>A62</f>
        <v>41991</v>
      </c>
      <c r="B63" s="17">
        <f>B62</f>
        <v>42563</v>
      </c>
      <c r="C63" s="38" t="s">
        <v>51</v>
      </c>
      <c r="D63" s="32">
        <v>-0.46339999999999998</v>
      </c>
      <c r="E63" s="9">
        <v>42242</v>
      </c>
      <c r="F63" s="139">
        <v>-0.58499999999999996</v>
      </c>
      <c r="G63" s="27">
        <v>1.829</v>
      </c>
      <c r="H63" s="76">
        <v>1.389</v>
      </c>
      <c r="I63" s="144">
        <v>1.39</v>
      </c>
      <c r="J63" s="76">
        <v>0.95799999999999996</v>
      </c>
      <c r="K63" s="144">
        <v>2.37</v>
      </c>
      <c r="L63" s="144">
        <v>0.04</v>
      </c>
      <c r="M63" s="144">
        <v>0</v>
      </c>
      <c r="N63" s="30">
        <f xml:space="preserve"> (G63 - D63) / (100% + D63)</f>
        <v>4.2720834886321279</v>
      </c>
      <c r="O63" s="10">
        <f>NETWORKDAYS(A63, E63, HolidaysRange)</f>
        <v>173</v>
      </c>
      <c r="P63" s="34">
        <f>E63-A63</f>
        <v>251</v>
      </c>
      <c r="Q63" s="11">
        <f>NETWORKDAYS(E63, B63, HolidaysRange)</f>
        <v>221</v>
      </c>
      <c r="R63" s="12">
        <f>B63-E63</f>
        <v>321</v>
      </c>
      <c r="S63" s="152">
        <f t="shared" si="18"/>
        <v>394</v>
      </c>
      <c r="T63" s="14">
        <f t="shared" si="18"/>
        <v>572</v>
      </c>
    </row>
    <row r="64" spans="1:22" x14ac:dyDescent="0.2">
      <c r="A64" s="52" t="s">
        <v>59</v>
      </c>
      <c r="B64" s="68"/>
      <c r="C64" s="53"/>
      <c r="D64" s="69"/>
      <c r="E64" s="70"/>
      <c r="F64" s="106"/>
      <c r="G64" s="73"/>
      <c r="H64" s="99"/>
      <c r="I64" s="145"/>
      <c r="J64" s="99"/>
      <c r="K64" s="145"/>
      <c r="L64" s="145"/>
      <c r="M64" s="145"/>
      <c r="N64" s="79"/>
      <c r="O64" s="71"/>
      <c r="P64" s="72"/>
      <c r="Q64" s="80"/>
      <c r="R64" s="71"/>
      <c r="S64" s="153"/>
      <c r="T64" s="71"/>
      <c r="U64" s="71"/>
    </row>
    <row r="65" spans="1:21" x14ac:dyDescent="0.2">
      <c r="A65" s="17">
        <v>41991</v>
      </c>
      <c r="B65" s="17">
        <v>42563</v>
      </c>
      <c r="C65" s="38" t="s">
        <v>19</v>
      </c>
      <c r="D65" s="32">
        <v>-6.0600000000000001E-2</v>
      </c>
      <c r="E65" s="9">
        <v>42181</v>
      </c>
      <c r="F65" s="139">
        <v>-0.158</v>
      </c>
      <c r="G65" s="27">
        <v>0.17199999999999999</v>
      </c>
      <c r="H65" s="76">
        <v>0.107</v>
      </c>
      <c r="I65" s="144">
        <v>0.77</v>
      </c>
      <c r="J65" s="76">
        <v>0.14799999999999999</v>
      </c>
      <c r="K65" s="144">
        <v>0.68</v>
      </c>
      <c r="L65" s="144">
        <v>0.11</v>
      </c>
      <c r="M65" s="144">
        <v>-0.45</v>
      </c>
      <c r="N65" s="30">
        <f xml:space="preserve"> (G65 - D65) / (100% + D65)</f>
        <v>0.24760485416223119</v>
      </c>
      <c r="O65" s="10">
        <f>NETWORKDAYS(A65, E65, HolidaysRange)</f>
        <v>131</v>
      </c>
      <c r="P65" s="34">
        <f>E65-A65</f>
        <v>190</v>
      </c>
      <c r="Q65" s="11">
        <f>NETWORKDAYS(E65, B65, HolidaysRange)</f>
        <v>263</v>
      </c>
      <c r="R65" s="12">
        <f>B65-E65</f>
        <v>382</v>
      </c>
      <c r="S65" s="152">
        <f t="shared" ref="S65:T67" si="19">O65+Q65</f>
        <v>394</v>
      </c>
      <c r="T65" s="14">
        <f t="shared" si="19"/>
        <v>572</v>
      </c>
    </row>
    <row r="66" spans="1:21" x14ac:dyDescent="0.2">
      <c r="A66" s="17">
        <f>A65</f>
        <v>41991</v>
      </c>
      <c r="B66" s="17">
        <f>B65</f>
        <v>42563</v>
      </c>
      <c r="C66" s="38" t="s">
        <v>20</v>
      </c>
      <c r="D66" s="32">
        <v>-5.7000000000000002E-3</v>
      </c>
      <c r="E66" s="9">
        <v>42165</v>
      </c>
      <c r="F66" s="139">
        <v>-2.9000000000000001E-2</v>
      </c>
      <c r="G66" s="27">
        <v>6.4000000000000001E-2</v>
      </c>
      <c r="H66" s="76">
        <v>4.1000000000000002E-2</v>
      </c>
      <c r="I66" s="144">
        <v>1.1599999999999999</v>
      </c>
      <c r="J66" s="76">
        <v>3.5000000000000003E-2</v>
      </c>
      <c r="K66" s="144">
        <v>1.38</v>
      </c>
      <c r="L66" s="144">
        <v>0.1</v>
      </c>
      <c r="M66" s="144">
        <v>-1.1599999999999999</v>
      </c>
      <c r="N66" s="30">
        <f xml:space="preserve"> (G66 - D66) / (100% + D66)</f>
        <v>7.0099567534949211E-2</v>
      </c>
      <c r="O66" s="10">
        <f>NETWORKDAYS(A66, E66, HolidaysRange)</f>
        <v>119</v>
      </c>
      <c r="P66" s="34">
        <f>E66-A66</f>
        <v>174</v>
      </c>
      <c r="Q66" s="11">
        <f>NETWORKDAYS(E66, B66, HolidaysRange)</f>
        <v>275</v>
      </c>
      <c r="R66" s="12">
        <f>B66-E66</f>
        <v>398</v>
      </c>
      <c r="S66" s="152">
        <f t="shared" si="19"/>
        <v>394</v>
      </c>
      <c r="T66" s="14">
        <f t="shared" si="19"/>
        <v>572</v>
      </c>
    </row>
    <row r="67" spans="1:21" ht="17" thickBot="1" x14ac:dyDescent="0.25">
      <c r="A67" s="17">
        <f>A66</f>
        <v>41991</v>
      </c>
      <c r="B67" s="17">
        <f>B66</f>
        <v>42563</v>
      </c>
      <c r="C67" s="154" t="s">
        <v>21</v>
      </c>
      <c r="D67" s="81">
        <v>-0.12720000000000001</v>
      </c>
      <c r="E67" s="9">
        <v>42355</v>
      </c>
      <c r="F67" s="157">
        <v>-0.19700000000000001</v>
      </c>
      <c r="G67" s="83">
        <v>0.104</v>
      </c>
      <c r="H67" s="100">
        <v>6.6000000000000003E-2</v>
      </c>
      <c r="I67" s="146">
        <v>0.48</v>
      </c>
      <c r="J67" s="100">
        <v>0.159</v>
      </c>
      <c r="K67" s="146">
        <v>0.33</v>
      </c>
      <c r="L67" s="146">
        <v>7.0000000000000007E-2</v>
      </c>
      <c r="M67" s="146">
        <v>-0.21</v>
      </c>
      <c r="N67" s="84">
        <f xml:space="preserve"> (G67 - D67) / (100% + D67)</f>
        <v>0.26489459211732358</v>
      </c>
      <c r="O67" s="85">
        <f>NETWORKDAYS(A67, E67, HolidaysRange)</f>
        <v>252</v>
      </c>
      <c r="P67" s="86">
        <f>E67-A67</f>
        <v>364</v>
      </c>
      <c r="Q67" s="87">
        <f>NETWORKDAYS(E67, B67, HolidaysRange)</f>
        <v>142</v>
      </c>
      <c r="R67" s="88">
        <f>B67-E67</f>
        <v>208</v>
      </c>
      <c r="S67" s="155">
        <f t="shared" si="19"/>
        <v>394</v>
      </c>
      <c r="T67" s="89">
        <f t="shared" si="19"/>
        <v>572</v>
      </c>
      <c r="U67" s="89"/>
    </row>
    <row r="68" spans="1:21" x14ac:dyDescent="0.2">
      <c r="C68" s="39"/>
      <c r="D68" s="32"/>
      <c r="F68" s="104"/>
      <c r="G68" s="27"/>
      <c r="H68" s="77"/>
      <c r="I68" s="147"/>
      <c r="J68" s="77"/>
      <c r="K68" s="147"/>
      <c r="L68" s="147"/>
      <c r="M68" s="147"/>
      <c r="N68" s="31"/>
      <c r="P68" s="34"/>
      <c r="S68" s="36"/>
    </row>
    <row r="69" spans="1:21" x14ac:dyDescent="0.2">
      <c r="C69" s="39"/>
      <c r="D69" s="32"/>
      <c r="F69" s="104"/>
      <c r="G69" s="27"/>
      <c r="H69" s="77"/>
      <c r="I69" s="147"/>
      <c r="J69" s="77"/>
      <c r="K69" s="147"/>
      <c r="L69" s="147"/>
      <c r="M69" s="147"/>
      <c r="N69" s="31"/>
      <c r="P69" s="34"/>
      <c r="S69" s="36"/>
    </row>
    <row r="70" spans="1:21" x14ac:dyDescent="0.2">
      <c r="C70" s="39"/>
      <c r="D70" s="32"/>
      <c r="F70" s="104"/>
      <c r="G70" s="27"/>
      <c r="H70" s="77"/>
      <c r="I70" s="147"/>
      <c r="J70" s="77"/>
      <c r="K70" s="147"/>
      <c r="L70" s="147"/>
      <c r="M70" s="147"/>
      <c r="N70" s="31"/>
      <c r="P70" s="34"/>
      <c r="S70" s="36"/>
    </row>
    <row r="71" spans="1:21" x14ac:dyDescent="0.2">
      <c r="C71" s="39"/>
      <c r="D71" s="32"/>
      <c r="F71" s="104"/>
      <c r="G71" s="27"/>
      <c r="H71" s="77"/>
      <c r="I71" s="147"/>
      <c r="J71" s="77"/>
      <c r="K71" s="147"/>
      <c r="L71" s="147"/>
      <c r="M71" s="147"/>
      <c r="N71" s="31"/>
      <c r="P71" s="34"/>
      <c r="S71" s="36"/>
    </row>
    <row r="72" spans="1:21" x14ac:dyDescent="0.2">
      <c r="C72" s="39"/>
      <c r="D72" s="32"/>
      <c r="F72" s="104"/>
      <c r="G72" s="27"/>
      <c r="H72" s="77"/>
      <c r="I72" s="147"/>
      <c r="J72" s="77"/>
      <c r="K72" s="147"/>
      <c r="L72" s="147"/>
      <c r="M72" s="147"/>
      <c r="N72" s="31"/>
      <c r="P72" s="34"/>
      <c r="S72" s="36"/>
    </row>
    <row r="73" spans="1:21" x14ac:dyDescent="0.2">
      <c r="C73" s="39"/>
      <c r="D73" s="32"/>
      <c r="F73" s="104"/>
      <c r="G73" s="27"/>
      <c r="H73" s="77"/>
      <c r="I73" s="147"/>
      <c r="J73" s="77"/>
      <c r="K73" s="147"/>
      <c r="L73" s="147"/>
      <c r="M73" s="147"/>
      <c r="N73" s="31"/>
      <c r="P73" s="34"/>
      <c r="S73" s="36"/>
    </row>
    <row r="74" spans="1:21" x14ac:dyDescent="0.2">
      <c r="C74" s="39"/>
      <c r="D74" s="32"/>
      <c r="F74" s="104"/>
      <c r="G74" s="27"/>
      <c r="H74" s="77"/>
      <c r="I74" s="147"/>
      <c r="J74" s="77"/>
      <c r="K74" s="147"/>
      <c r="L74" s="147"/>
      <c r="M74" s="147"/>
      <c r="N74" s="31"/>
      <c r="P74" s="34"/>
      <c r="S74" s="36"/>
    </row>
    <row r="75" spans="1:21" x14ac:dyDescent="0.2">
      <c r="C75" s="39"/>
      <c r="D75" s="32"/>
      <c r="F75" s="104"/>
      <c r="G75" s="27"/>
      <c r="H75" s="77"/>
      <c r="I75" s="147"/>
      <c r="J75" s="77"/>
      <c r="K75" s="147"/>
      <c r="L75" s="147"/>
      <c r="M75" s="147"/>
      <c r="N75" s="31"/>
      <c r="P75" s="34"/>
      <c r="S75" s="36"/>
    </row>
    <row r="76" spans="1:21" x14ac:dyDescent="0.2">
      <c r="C76" s="39"/>
      <c r="D76" s="32"/>
      <c r="F76" s="104"/>
      <c r="G76" s="27"/>
      <c r="H76" s="77"/>
      <c r="I76" s="147"/>
      <c r="J76" s="77"/>
      <c r="K76" s="147"/>
      <c r="L76" s="147"/>
      <c r="M76" s="147"/>
      <c r="N76" s="31"/>
      <c r="P76" s="34"/>
      <c r="S76" s="36"/>
    </row>
    <row r="77" spans="1:21" x14ac:dyDescent="0.2">
      <c r="C77" s="39"/>
      <c r="D77" s="32"/>
      <c r="F77" s="104"/>
      <c r="G77" s="27"/>
      <c r="H77" s="77"/>
      <c r="I77" s="147"/>
      <c r="J77" s="77"/>
      <c r="K77" s="147"/>
      <c r="L77" s="147"/>
      <c r="M77" s="147"/>
      <c r="N77" s="31"/>
      <c r="P77" s="34"/>
      <c r="S77" s="36"/>
    </row>
    <row r="78" spans="1:21" x14ac:dyDescent="0.2">
      <c r="C78" s="39"/>
      <c r="D78" s="32"/>
      <c r="F78" s="104"/>
      <c r="G78" s="27"/>
      <c r="H78" s="77"/>
      <c r="I78" s="147"/>
      <c r="J78" s="77"/>
      <c r="K78" s="147"/>
      <c r="L78" s="147"/>
      <c r="M78" s="147"/>
      <c r="N78" s="31"/>
      <c r="P78" s="34"/>
      <c r="S78" s="36"/>
    </row>
    <row r="79" spans="1:21" x14ac:dyDescent="0.2">
      <c r="C79" s="39"/>
      <c r="D79" s="32"/>
      <c r="F79" s="104"/>
      <c r="G79" s="27"/>
      <c r="H79" s="77"/>
      <c r="I79" s="147"/>
      <c r="J79" s="77"/>
      <c r="K79" s="147"/>
      <c r="L79" s="147"/>
      <c r="M79" s="147"/>
      <c r="N79" s="31"/>
      <c r="P79" s="34"/>
      <c r="S79" s="36"/>
    </row>
    <row r="80" spans="1:21" x14ac:dyDescent="0.2">
      <c r="C80" s="39"/>
      <c r="D80" s="32"/>
      <c r="F80" s="104"/>
      <c r="G80" s="27"/>
      <c r="H80" s="77"/>
      <c r="I80" s="147"/>
      <c r="J80" s="77"/>
      <c r="K80" s="147"/>
      <c r="L80" s="147"/>
      <c r="M80" s="147"/>
      <c r="N80" s="31"/>
      <c r="P80" s="34"/>
      <c r="S80" s="36"/>
    </row>
    <row r="81" spans="3:16" x14ac:dyDescent="0.2">
      <c r="C81" s="39"/>
      <c r="D81" s="32"/>
      <c r="H81" s="31"/>
      <c r="I81" s="148"/>
      <c r="J81" s="31"/>
      <c r="K81" s="148"/>
      <c r="L81" s="148"/>
      <c r="M81" s="148"/>
      <c r="N81" s="31"/>
      <c r="P81" s="34"/>
    </row>
    <row r="82" spans="3:16" x14ac:dyDescent="0.2">
      <c r="C82" s="39"/>
      <c r="D82" s="32"/>
      <c r="H82" s="31"/>
      <c r="I82" s="148"/>
      <c r="J82" s="31"/>
      <c r="K82" s="148"/>
      <c r="L82" s="148"/>
      <c r="M82" s="148"/>
      <c r="N82" s="31"/>
      <c r="P82" s="34"/>
    </row>
    <row r="83" spans="3:16" x14ac:dyDescent="0.2">
      <c r="C83" s="39"/>
      <c r="D83" s="32"/>
      <c r="H83" s="31"/>
      <c r="I83" s="148"/>
      <c r="J83" s="31"/>
      <c r="K83" s="148"/>
      <c r="L83" s="148"/>
      <c r="M83" s="148"/>
      <c r="N83" s="31"/>
      <c r="P83" s="34"/>
    </row>
    <row r="84" spans="3:16" x14ac:dyDescent="0.2">
      <c r="C84" s="39"/>
      <c r="D84" s="32"/>
      <c r="H84" s="31"/>
      <c r="I84" s="148"/>
      <c r="J84" s="31"/>
      <c r="K84" s="148"/>
      <c r="L84" s="148"/>
      <c r="M84" s="148"/>
      <c r="N84" s="31"/>
      <c r="P84" s="34"/>
    </row>
    <row r="85" spans="3:16" x14ac:dyDescent="0.2">
      <c r="C85" s="39"/>
      <c r="D85" s="32"/>
      <c r="H85" s="31"/>
      <c r="I85" s="148"/>
      <c r="J85" s="31"/>
      <c r="K85" s="148"/>
      <c r="L85" s="148"/>
      <c r="M85" s="148"/>
      <c r="N85" s="31"/>
      <c r="P85" s="34"/>
    </row>
    <row r="86" spans="3:16" x14ac:dyDescent="0.2">
      <c r="C86" s="39"/>
      <c r="D86" s="32"/>
      <c r="H86" s="31"/>
      <c r="I86" s="148"/>
      <c r="J86" s="31"/>
      <c r="K86" s="148"/>
      <c r="L86" s="148"/>
      <c r="M86" s="148"/>
      <c r="N86" s="31"/>
      <c r="P86" s="34"/>
    </row>
    <row r="87" spans="3:16" x14ac:dyDescent="0.2">
      <c r="C87" s="39"/>
      <c r="D87" s="32"/>
      <c r="H87" s="31"/>
      <c r="I87" s="148"/>
      <c r="J87" s="31"/>
      <c r="K87" s="148"/>
      <c r="L87" s="148"/>
      <c r="M87" s="148"/>
      <c r="N87" s="31"/>
      <c r="P87" s="34"/>
    </row>
    <row r="88" spans="3:16" x14ac:dyDescent="0.2">
      <c r="C88" s="39"/>
      <c r="D88" s="32"/>
      <c r="H88" s="31"/>
      <c r="I88" s="148"/>
      <c r="J88" s="31"/>
      <c r="K88" s="148"/>
      <c r="L88" s="148"/>
      <c r="M88" s="148"/>
      <c r="N88" s="31"/>
      <c r="P88" s="34"/>
    </row>
    <row r="89" spans="3:16" x14ac:dyDescent="0.2">
      <c r="C89" s="39"/>
      <c r="D89" s="32"/>
      <c r="H89" s="31"/>
      <c r="I89" s="148"/>
      <c r="J89" s="31"/>
      <c r="K89" s="148"/>
      <c r="L89" s="148"/>
      <c r="M89" s="148"/>
      <c r="N89" s="31"/>
      <c r="P89" s="34"/>
    </row>
    <row r="90" spans="3:16" x14ac:dyDescent="0.2">
      <c r="C90" s="39"/>
      <c r="D90" s="32"/>
      <c r="H90" s="31"/>
      <c r="I90" s="148"/>
      <c r="J90" s="31"/>
      <c r="K90" s="148"/>
      <c r="L90" s="148"/>
      <c r="M90" s="148"/>
      <c r="N90" s="31"/>
      <c r="P90" s="34"/>
    </row>
    <row r="91" spans="3:16" x14ac:dyDescent="0.2">
      <c r="C91" s="39"/>
      <c r="D91" s="32"/>
      <c r="H91" s="31"/>
      <c r="I91" s="148"/>
      <c r="J91" s="31"/>
      <c r="K91" s="148"/>
      <c r="L91" s="148"/>
      <c r="M91" s="148"/>
      <c r="N91" s="31"/>
      <c r="P91" s="34"/>
    </row>
    <row r="92" spans="3:16" x14ac:dyDescent="0.2">
      <c r="C92" s="39"/>
      <c r="D92" s="32"/>
      <c r="H92" s="31"/>
      <c r="I92" s="148"/>
      <c r="J92" s="31"/>
      <c r="K92" s="148"/>
      <c r="L92" s="148"/>
      <c r="M92" s="148"/>
      <c r="N92" s="31"/>
      <c r="P92" s="34"/>
    </row>
    <row r="93" spans="3:16" x14ac:dyDescent="0.2">
      <c r="C93" s="39"/>
      <c r="D93" s="32"/>
      <c r="H93" s="31"/>
      <c r="I93" s="148"/>
      <c r="J93" s="31"/>
      <c r="K93" s="148"/>
      <c r="L93" s="148"/>
      <c r="M93" s="148"/>
      <c r="N93" s="31"/>
      <c r="P93" s="34"/>
    </row>
    <row r="94" spans="3:16" x14ac:dyDescent="0.2">
      <c r="C94" s="39"/>
      <c r="D94" s="32"/>
      <c r="H94" s="31"/>
      <c r="I94" s="148"/>
      <c r="J94" s="31"/>
      <c r="K94" s="148"/>
      <c r="L94" s="148"/>
      <c r="M94" s="148"/>
      <c r="N94" s="31"/>
      <c r="P94" s="34"/>
    </row>
    <row r="95" spans="3:16" x14ac:dyDescent="0.2">
      <c r="C95" s="39"/>
      <c r="D95" s="32"/>
      <c r="H95" s="31"/>
      <c r="I95" s="148"/>
      <c r="J95" s="31"/>
      <c r="K95" s="148"/>
      <c r="L95" s="148"/>
      <c r="M95" s="148"/>
      <c r="N95" s="31"/>
      <c r="P95" s="34"/>
    </row>
    <row r="96" spans="3:16" x14ac:dyDescent="0.2">
      <c r="C96" s="39"/>
      <c r="D96" s="32"/>
      <c r="H96" s="31"/>
      <c r="I96" s="148"/>
      <c r="J96" s="31"/>
      <c r="K96" s="148"/>
      <c r="L96" s="148"/>
      <c r="M96" s="148"/>
      <c r="N96" s="31"/>
      <c r="P96" s="34"/>
    </row>
    <row r="97" spans="3:16" ht="17" thickBot="1" x14ac:dyDescent="0.25">
      <c r="C97" s="40"/>
      <c r="D97" s="32"/>
      <c r="H97" s="31"/>
      <c r="I97" s="148"/>
      <c r="J97" s="31"/>
      <c r="K97" s="148"/>
      <c r="L97" s="148"/>
      <c r="M97" s="148"/>
      <c r="N97" s="31"/>
      <c r="P97" s="34"/>
    </row>
    <row r="98" spans="3:16" ht="17" thickTop="1" x14ac:dyDescent="0.2">
      <c r="H98" s="31"/>
      <c r="I98" s="148"/>
      <c r="J98" s="31"/>
      <c r="K98" s="148"/>
      <c r="L98" s="148"/>
      <c r="M98" s="148"/>
      <c r="N98" s="31"/>
      <c r="P98" s="34"/>
    </row>
    <row r="99" spans="3:16" x14ac:dyDescent="0.2">
      <c r="H99" s="31"/>
      <c r="I99" s="148"/>
      <c r="J99" s="31"/>
      <c r="K99" s="148"/>
      <c r="L99" s="148"/>
      <c r="M99" s="148"/>
      <c r="N99" s="31"/>
      <c r="P99" s="34"/>
    </row>
    <row r="100" spans="3:16" x14ac:dyDescent="0.2">
      <c r="H100" s="31"/>
      <c r="I100" s="148"/>
      <c r="J100" s="31"/>
      <c r="K100" s="148"/>
      <c r="L100" s="148"/>
      <c r="M100" s="148"/>
      <c r="N100" s="31"/>
      <c r="P100" s="34"/>
    </row>
    <row r="101" spans="3:16" x14ac:dyDescent="0.2">
      <c r="H101" s="31"/>
      <c r="I101" s="148"/>
      <c r="J101" s="31"/>
      <c r="K101" s="148"/>
      <c r="L101" s="148"/>
      <c r="M101" s="148"/>
      <c r="N101" s="31"/>
      <c r="P101" s="34"/>
    </row>
    <row r="102" spans="3:16" x14ac:dyDescent="0.2">
      <c r="H102" s="31"/>
      <c r="I102" s="148"/>
      <c r="J102" s="31"/>
      <c r="K102" s="148"/>
      <c r="L102" s="148"/>
      <c r="M102" s="148"/>
      <c r="N102" s="31"/>
      <c r="P102" s="34"/>
    </row>
    <row r="103" spans="3:16" x14ac:dyDescent="0.2">
      <c r="H103" s="31"/>
      <c r="I103" s="148"/>
      <c r="J103" s="31"/>
      <c r="K103" s="148"/>
      <c r="L103" s="148"/>
      <c r="M103" s="148"/>
      <c r="N103" s="31"/>
      <c r="P103" s="34"/>
    </row>
  </sheetData>
  <phoneticPr fontId="2" type="noConversion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A756E-AC57-3345-BA5C-29A1FAD23213}">
  <sheetPr>
    <pageSetUpPr fitToPage="1"/>
  </sheetPr>
  <dimension ref="A1:AK206"/>
  <sheetViews>
    <sheetView zoomScaleNormal="100" workbookViewId="0">
      <selection activeCell="D18" sqref="D18"/>
    </sheetView>
  </sheetViews>
  <sheetFormatPr baseColWidth="10" defaultRowHeight="16" x14ac:dyDescent="0.2"/>
  <cols>
    <col min="1" max="1" width="13.5" style="17" customWidth="1"/>
    <col min="2" max="2" width="13" style="17" customWidth="1"/>
    <col min="3" max="3" width="10.83203125" style="18"/>
    <col min="4" max="4" width="23.5" style="8" customWidth="1"/>
    <col min="5" max="5" width="26" style="9" bestFit="1" customWidth="1"/>
    <col min="6" max="6" width="19.5" style="9" bestFit="1" customWidth="1"/>
    <col min="7" max="8" width="23.83203125" style="13" bestFit="1" customWidth="1"/>
    <col min="9" max="9" width="13.83203125" style="158" customWidth="1"/>
    <col min="10" max="10" width="24.5" style="78" bestFit="1" customWidth="1"/>
    <col min="11" max="11" width="13.83203125" style="158" bestFit="1" customWidth="1"/>
    <col min="12" max="12" width="7" style="158" bestFit="1" customWidth="1"/>
    <col min="13" max="13" width="9.33203125" style="158" customWidth="1"/>
    <col min="14" max="14" width="12.33203125" style="78" customWidth="1"/>
    <col min="15" max="15" width="17" style="111" bestFit="1" customWidth="1"/>
    <col min="16" max="16" width="16.6640625" style="29" bestFit="1" customWidth="1"/>
    <col min="17" max="17" width="16.33203125" style="96" bestFit="1" customWidth="1"/>
    <col min="18" max="18" width="16.6640625" style="12" bestFit="1" customWidth="1"/>
    <col min="19" max="19" width="11" style="14" bestFit="1" customWidth="1"/>
    <col min="20" max="20" width="11.83203125" style="119" bestFit="1" customWidth="1"/>
    <col min="21" max="21" width="46.33203125" style="36" bestFit="1" customWidth="1"/>
    <col min="22" max="22" width="15.33203125" style="7" bestFit="1" customWidth="1"/>
    <col min="23" max="16384" width="10.83203125" style="7"/>
  </cols>
  <sheetData>
    <row r="1" spans="1:37" s="51" customFormat="1" ht="23" x14ac:dyDescent="0.25">
      <c r="A1" s="170" t="s">
        <v>23</v>
      </c>
      <c r="B1" s="42"/>
      <c r="D1" s="44"/>
      <c r="E1" s="45"/>
      <c r="F1" s="101"/>
      <c r="G1" s="49"/>
      <c r="H1" s="74"/>
      <c r="I1" s="141"/>
      <c r="J1" s="74"/>
      <c r="K1" s="141"/>
      <c r="L1" s="141"/>
      <c r="M1" s="141"/>
      <c r="N1" s="74"/>
      <c r="O1" s="108"/>
      <c r="P1" s="47"/>
      <c r="Q1" s="95"/>
      <c r="R1" s="46"/>
      <c r="S1" s="50"/>
      <c r="T1" s="115"/>
      <c r="U1" s="50"/>
    </row>
    <row r="2" spans="1:37" s="51" customFormat="1" ht="17" thickBot="1" x14ac:dyDescent="0.25">
      <c r="A2" s="43" t="s">
        <v>0</v>
      </c>
      <c r="B2" s="43" t="s">
        <v>1</v>
      </c>
      <c r="D2" s="44"/>
      <c r="E2" s="45"/>
      <c r="F2" s="101"/>
      <c r="G2" s="49"/>
      <c r="H2" s="74"/>
      <c r="I2" s="141"/>
      <c r="J2" s="74"/>
      <c r="K2" s="141"/>
      <c r="L2" s="141"/>
      <c r="M2" s="141"/>
      <c r="N2" s="74"/>
      <c r="O2" s="108"/>
      <c r="P2" s="47"/>
      <c r="Q2" s="95"/>
      <c r="R2" s="46"/>
      <c r="S2" s="50"/>
      <c r="T2" s="115"/>
      <c r="U2" s="50"/>
    </row>
    <row r="3" spans="1:37" s="4" customFormat="1" ht="18" thickTop="1" thickBot="1" x14ac:dyDescent="0.25">
      <c r="A3" s="43" t="s">
        <v>22</v>
      </c>
      <c r="B3" s="43" t="s">
        <v>24</v>
      </c>
      <c r="C3" s="37" t="s">
        <v>3</v>
      </c>
      <c r="D3" s="131" t="s">
        <v>42</v>
      </c>
      <c r="E3" s="21" t="s">
        <v>52</v>
      </c>
      <c r="F3" s="138" t="s">
        <v>12</v>
      </c>
      <c r="G3" s="98" t="s">
        <v>43</v>
      </c>
      <c r="H3" s="98" t="s">
        <v>44</v>
      </c>
      <c r="I3" s="142" t="s">
        <v>45</v>
      </c>
      <c r="J3" s="98" t="s">
        <v>46</v>
      </c>
      <c r="K3" s="142" t="s">
        <v>47</v>
      </c>
      <c r="L3" s="142" t="s">
        <v>48</v>
      </c>
      <c r="M3" s="142" t="s">
        <v>49</v>
      </c>
      <c r="N3" s="98" t="s">
        <v>6</v>
      </c>
      <c r="O3" s="133" t="s">
        <v>7</v>
      </c>
      <c r="P3" s="132" t="s">
        <v>9</v>
      </c>
      <c r="Q3" s="134" t="s">
        <v>11</v>
      </c>
      <c r="R3" s="135" t="s">
        <v>10</v>
      </c>
      <c r="S3" s="137" t="s">
        <v>13</v>
      </c>
      <c r="T3" s="136" t="s">
        <v>14</v>
      </c>
      <c r="U3" s="26" t="s">
        <v>2</v>
      </c>
      <c r="V3" s="3"/>
    </row>
    <row r="4" spans="1:37" s="64" customFormat="1" ht="17" thickTop="1" x14ac:dyDescent="0.2">
      <c r="A4" s="52" t="s">
        <v>60</v>
      </c>
      <c r="B4" s="52"/>
      <c r="C4" s="53"/>
      <c r="D4" s="54"/>
      <c r="E4" s="55"/>
      <c r="F4" s="103"/>
      <c r="G4" s="121"/>
      <c r="H4" s="75"/>
      <c r="I4" s="143"/>
      <c r="J4" s="75"/>
      <c r="K4" s="143"/>
      <c r="L4" s="143"/>
      <c r="M4" s="143"/>
      <c r="N4" s="75"/>
      <c r="O4" s="110"/>
      <c r="P4" s="91"/>
      <c r="Q4" s="126"/>
      <c r="R4" s="60"/>
      <c r="S4" s="62"/>
      <c r="T4" s="117"/>
      <c r="U4" s="62"/>
      <c r="V4" s="63"/>
    </row>
    <row r="5" spans="1:37" x14ac:dyDescent="0.2">
      <c r="A5" s="17">
        <v>45310</v>
      </c>
      <c r="B5" s="17">
        <v>45587</v>
      </c>
      <c r="C5" s="38" t="s">
        <v>5</v>
      </c>
      <c r="D5" s="32">
        <v>-8.9700000000000002E-2</v>
      </c>
      <c r="E5" s="9">
        <v>45401</v>
      </c>
      <c r="F5" s="139">
        <v>-0.251</v>
      </c>
      <c r="G5" s="78">
        <v>0.80400000000000005</v>
      </c>
      <c r="H5" s="76">
        <v>1.17</v>
      </c>
      <c r="I5" s="144">
        <v>1.72</v>
      </c>
      <c r="J5" s="76">
        <v>0.53200000000000003</v>
      </c>
      <c r="K5" s="144">
        <v>4.66</v>
      </c>
      <c r="L5" s="144">
        <v>0.15</v>
      </c>
      <c r="M5" s="144">
        <v>0.12</v>
      </c>
      <c r="N5" s="76">
        <f xml:space="preserve"> (G5 - D5) / (100% + D5)</f>
        <v>0.98176425354278818</v>
      </c>
      <c r="O5" s="111">
        <f>NETWORKDAYS(A5, E5, HolidaysRange)</f>
        <v>64</v>
      </c>
      <c r="P5" s="29">
        <f>E5-A5</f>
        <v>91</v>
      </c>
      <c r="Q5" s="127">
        <f>NETWORKDAYS(E5, B5, HolidaysRange)</f>
        <v>130</v>
      </c>
      <c r="R5" s="12">
        <f>B5-E5</f>
        <v>186</v>
      </c>
      <c r="S5" s="152">
        <f t="shared" ref="S5:T7" si="0">O5+Q5</f>
        <v>194</v>
      </c>
      <c r="T5" s="119">
        <f t="shared" si="0"/>
        <v>277</v>
      </c>
    </row>
    <row r="6" spans="1:37" x14ac:dyDescent="0.2">
      <c r="A6" s="17">
        <f>A5</f>
        <v>45310</v>
      </c>
      <c r="B6" s="17">
        <f>B5</f>
        <v>45587</v>
      </c>
      <c r="C6" s="38" t="s">
        <v>17</v>
      </c>
      <c r="D6" s="33">
        <v>-3.0200000000000001E-2</v>
      </c>
      <c r="E6" s="41">
        <v>45394</v>
      </c>
      <c r="F6" s="140">
        <v>-6.3E-2</v>
      </c>
      <c r="G6" s="78">
        <v>0.20899999999999999</v>
      </c>
      <c r="H6" s="76">
        <v>0.28299999999999997</v>
      </c>
      <c r="I6" s="144">
        <v>1.67</v>
      </c>
      <c r="J6" s="76">
        <v>0.157</v>
      </c>
      <c r="K6" s="144">
        <v>4.46</v>
      </c>
      <c r="L6" s="144">
        <v>0.25</v>
      </c>
      <c r="M6" s="144">
        <v>7.0000000000000007E-2</v>
      </c>
      <c r="N6" s="76">
        <f xml:space="preserve"> (G6 - D6) / (100% + D6)</f>
        <v>0.24664879356568364</v>
      </c>
      <c r="O6" s="111">
        <f>NETWORKDAYS(A6, E6, HolidaysRange)</f>
        <v>59</v>
      </c>
      <c r="P6" s="29">
        <f>E6-A6</f>
        <v>84</v>
      </c>
      <c r="Q6" s="127">
        <f>NETWORKDAYS(E6, B6, HolidaysRange)</f>
        <v>135</v>
      </c>
      <c r="R6" s="12">
        <f>B6-E6</f>
        <v>193</v>
      </c>
      <c r="S6" s="152">
        <f t="shared" si="0"/>
        <v>194</v>
      </c>
      <c r="T6" s="119">
        <f t="shared" si="0"/>
        <v>277</v>
      </c>
    </row>
    <row r="7" spans="1:37" ht="17" thickBot="1" x14ac:dyDescent="0.25">
      <c r="A7" s="17">
        <f>A6</f>
        <v>45310</v>
      </c>
      <c r="B7" s="17">
        <f>B6</f>
        <v>45587</v>
      </c>
      <c r="C7" s="38" t="s">
        <v>61</v>
      </c>
      <c r="D7" s="33">
        <v>-0.17430000000000001</v>
      </c>
      <c r="E7" s="41">
        <v>45541</v>
      </c>
      <c r="F7" s="140">
        <v>-0.4</v>
      </c>
      <c r="G7" s="78">
        <v>9.9000000000000005E-2</v>
      </c>
      <c r="H7" s="76">
        <v>0.13200000000000001</v>
      </c>
      <c r="I7" s="144">
        <v>0.5</v>
      </c>
      <c r="J7" s="76">
        <v>0.59299999999999997</v>
      </c>
      <c r="K7" s="144">
        <v>0.33</v>
      </c>
      <c r="L7" s="144">
        <v>0.24</v>
      </c>
      <c r="M7" s="144">
        <v>0.1</v>
      </c>
      <c r="N7" s="76">
        <f xml:space="preserve"> (G7 - D7) / (100% + D7)</f>
        <v>0.3309918856727625</v>
      </c>
      <c r="O7" s="113">
        <f>NETWORKDAYS(A7, E7, HolidaysRange)</f>
        <v>161</v>
      </c>
      <c r="P7" s="93">
        <f>E7-A7</f>
        <v>231</v>
      </c>
      <c r="Q7" s="128">
        <f>NETWORKDAYS(E7, B7, HolidaysRange)</f>
        <v>33</v>
      </c>
      <c r="R7" s="88">
        <f>B7-E7</f>
        <v>46</v>
      </c>
      <c r="S7" s="155">
        <f t="shared" si="0"/>
        <v>194</v>
      </c>
      <c r="T7" s="159">
        <f t="shared" si="0"/>
        <v>277</v>
      </c>
    </row>
    <row r="8" spans="1:37" s="64" customFormat="1" x14ac:dyDescent="0.2">
      <c r="A8" s="52" t="s">
        <v>16</v>
      </c>
      <c r="B8" s="52"/>
      <c r="C8" s="53"/>
      <c r="D8" s="54"/>
      <c r="E8" s="55"/>
      <c r="F8" s="103"/>
      <c r="G8" s="122"/>
      <c r="H8" s="75"/>
      <c r="I8" s="143"/>
      <c r="J8" s="75"/>
      <c r="K8" s="143"/>
      <c r="L8" s="143"/>
      <c r="M8" s="143"/>
      <c r="N8" s="99"/>
      <c r="O8" s="112"/>
      <c r="P8" s="92"/>
      <c r="Q8" s="120"/>
      <c r="R8" s="71"/>
      <c r="S8" s="67"/>
      <c r="T8" s="118"/>
      <c r="U8" s="67"/>
      <c r="V8" s="63"/>
    </row>
    <row r="9" spans="1:37" x14ac:dyDescent="0.2">
      <c r="A9" s="17">
        <v>45310</v>
      </c>
      <c r="B9" s="17">
        <v>45587</v>
      </c>
      <c r="C9" s="38" t="s">
        <v>8</v>
      </c>
      <c r="D9" s="33">
        <v>8.9999999999999998E-4</v>
      </c>
      <c r="E9" s="5">
        <v>45322</v>
      </c>
      <c r="F9" s="150">
        <v>-8.4000000000000005E-2</v>
      </c>
      <c r="G9" s="78">
        <v>0.221</v>
      </c>
      <c r="H9" s="76">
        <v>0.29899999999999999</v>
      </c>
      <c r="I9" s="144">
        <v>2.17</v>
      </c>
      <c r="J9" s="76">
        <v>0.125</v>
      </c>
      <c r="K9" s="144">
        <v>3.56</v>
      </c>
      <c r="L9" s="144"/>
      <c r="M9" s="144"/>
      <c r="N9" s="76">
        <f xml:space="preserve"> (G9 - D9) / (100% + D9)</f>
        <v>0.2199020881206914</v>
      </c>
      <c r="O9" s="111">
        <f>NETWORKDAYS(A9, E9, HolidaysRange)</f>
        <v>9</v>
      </c>
      <c r="P9" s="29">
        <f>E9-A9</f>
        <v>12</v>
      </c>
      <c r="Q9" s="127">
        <f>NETWORKDAYS(E9, B9, HolidaysRange)</f>
        <v>185</v>
      </c>
      <c r="R9" s="12">
        <f>B9-E9</f>
        <v>265</v>
      </c>
      <c r="S9" s="152">
        <f t="shared" ref="S9:T11" si="1">O9+Q9</f>
        <v>194</v>
      </c>
      <c r="T9" s="119">
        <f t="shared" si="1"/>
        <v>277</v>
      </c>
      <c r="U9" s="36" t="s">
        <v>27</v>
      </c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37" x14ac:dyDescent="0.2">
      <c r="A10" s="17">
        <f>A9</f>
        <v>45310</v>
      </c>
      <c r="B10" s="17">
        <f>B9</f>
        <v>45587</v>
      </c>
      <c r="C10" s="38" t="s">
        <v>15</v>
      </c>
      <c r="D10" s="32">
        <v>-1.4200000000000001E-2</v>
      </c>
      <c r="E10" s="9">
        <v>45401</v>
      </c>
      <c r="F10" s="139">
        <v>-0.13600000000000001</v>
      </c>
      <c r="G10" s="78">
        <v>0.183</v>
      </c>
      <c r="H10" s="76">
        <v>0.246</v>
      </c>
      <c r="I10" s="144">
        <v>1.32</v>
      </c>
      <c r="J10" s="76">
        <v>0.18</v>
      </c>
      <c r="K10" s="144">
        <v>1.82</v>
      </c>
      <c r="L10" s="144">
        <v>0.11</v>
      </c>
      <c r="M10" s="144">
        <v>0.66</v>
      </c>
      <c r="N10" s="76">
        <f xml:space="preserve"> (G10 - D10) / (100% + D10)</f>
        <v>0.20004057618178128</v>
      </c>
      <c r="O10" s="111">
        <f>NETWORKDAYS(A10, E10, HolidaysRange)</f>
        <v>64</v>
      </c>
      <c r="P10" s="29">
        <f>E10-A10</f>
        <v>91</v>
      </c>
      <c r="Q10" s="127">
        <f>NETWORKDAYS(E10, B10, HolidaysRange)</f>
        <v>130</v>
      </c>
      <c r="R10" s="12">
        <f>B10-E10</f>
        <v>186</v>
      </c>
      <c r="S10" s="152">
        <f t="shared" si="1"/>
        <v>194</v>
      </c>
      <c r="T10" s="119">
        <f t="shared" si="1"/>
        <v>277</v>
      </c>
    </row>
    <row r="11" spans="1:37" ht="17" thickBot="1" x14ac:dyDescent="0.25">
      <c r="A11" s="17">
        <f>A10</f>
        <v>45310</v>
      </c>
      <c r="B11" s="17">
        <f>B10</f>
        <v>45587</v>
      </c>
      <c r="C11" s="38" t="s">
        <v>18</v>
      </c>
      <c r="D11" s="32">
        <v>-5.7599999999999998E-2</v>
      </c>
      <c r="E11" s="9">
        <v>45314</v>
      </c>
      <c r="F11" s="139">
        <v>-0.27200000000000002</v>
      </c>
      <c r="G11" s="78">
        <v>0.625</v>
      </c>
      <c r="H11" s="76">
        <v>0.89200000000000002</v>
      </c>
      <c r="I11" s="144">
        <v>1.42</v>
      </c>
      <c r="J11" s="76">
        <v>0.56100000000000005</v>
      </c>
      <c r="K11" s="144">
        <v>3.28</v>
      </c>
      <c r="L11" s="144">
        <v>0.2</v>
      </c>
      <c r="M11" s="144">
        <v>0.08</v>
      </c>
      <c r="N11" s="76">
        <f xml:space="preserve"> (G11 - D11) / (100% + D11)</f>
        <v>0.72432088285229201</v>
      </c>
      <c r="O11" s="113">
        <f>NETWORKDAYS(A11, E11, HolidaysRange)</f>
        <v>3</v>
      </c>
      <c r="P11" s="93">
        <f>E11-A11</f>
        <v>4</v>
      </c>
      <c r="Q11" s="128">
        <f>NETWORKDAYS(E11, B11, HolidaysRange)</f>
        <v>191</v>
      </c>
      <c r="R11" s="88">
        <f>B11-E11</f>
        <v>273</v>
      </c>
      <c r="S11" s="155">
        <f t="shared" si="1"/>
        <v>194</v>
      </c>
      <c r="T11" s="159">
        <f t="shared" si="1"/>
        <v>277</v>
      </c>
    </row>
    <row r="12" spans="1:37" s="64" customFormat="1" x14ac:dyDescent="0.2">
      <c r="A12" s="52" t="s">
        <v>59</v>
      </c>
      <c r="B12" s="68"/>
      <c r="C12" s="53"/>
      <c r="D12" s="69"/>
      <c r="E12" s="70"/>
      <c r="F12" s="106"/>
      <c r="G12" s="123"/>
      <c r="H12" s="99"/>
      <c r="I12" s="145"/>
      <c r="J12" s="99"/>
      <c r="K12" s="145"/>
      <c r="L12" s="145"/>
      <c r="M12" s="145"/>
      <c r="N12" s="99"/>
      <c r="O12" s="112"/>
      <c r="P12" s="92"/>
      <c r="Q12" s="120"/>
      <c r="R12" s="71"/>
      <c r="S12" s="153"/>
      <c r="T12" s="72"/>
      <c r="U12" s="94"/>
    </row>
    <row r="13" spans="1:37" x14ac:dyDescent="0.2">
      <c r="A13" s="17">
        <v>45310</v>
      </c>
      <c r="B13" s="17">
        <v>45587</v>
      </c>
      <c r="C13" s="38" t="s">
        <v>19</v>
      </c>
      <c r="D13" s="32">
        <v>-5.8000000000000003E-2</v>
      </c>
      <c r="E13" s="9">
        <v>45407</v>
      </c>
      <c r="F13" s="139">
        <v>-0.10100000000000001</v>
      </c>
      <c r="G13" s="78">
        <v>1.0999999999999999E-2</v>
      </c>
      <c r="H13" s="76">
        <v>1.4E-2</v>
      </c>
      <c r="I13" s="144">
        <v>0.17</v>
      </c>
      <c r="J13" s="76">
        <v>0.14000000000000001</v>
      </c>
      <c r="K13" s="144">
        <v>0.14000000000000001</v>
      </c>
      <c r="L13" s="144">
        <v>0.27</v>
      </c>
      <c r="M13" s="144">
        <v>0.04</v>
      </c>
      <c r="N13" s="76">
        <f xml:space="preserve"> (G13 - D13) / (100% + D13)</f>
        <v>7.3248407643312113E-2</v>
      </c>
      <c r="O13" s="111">
        <f>NETWORKDAYS(A13, E13, HolidaysRange)</f>
        <v>68</v>
      </c>
      <c r="P13" s="29">
        <f>E13-A13</f>
        <v>97</v>
      </c>
      <c r="Q13" s="127">
        <f>NETWORKDAYS(E13, B13, HolidaysRange)</f>
        <v>126</v>
      </c>
      <c r="R13" s="12">
        <f>B13-E13</f>
        <v>180</v>
      </c>
      <c r="S13" s="152">
        <f t="shared" ref="S13:T15" si="2">O13+Q13</f>
        <v>194</v>
      </c>
      <c r="T13" s="119">
        <f t="shared" si="2"/>
        <v>277</v>
      </c>
    </row>
    <row r="14" spans="1:37" x14ac:dyDescent="0.2">
      <c r="A14" s="17">
        <f>A13</f>
        <v>45310</v>
      </c>
      <c r="B14" s="17">
        <f>B13</f>
        <v>45587</v>
      </c>
      <c r="C14" s="38" t="s">
        <v>20</v>
      </c>
      <c r="D14" s="32">
        <v>-2.1000000000000001E-2</v>
      </c>
      <c r="E14" s="9">
        <v>45398</v>
      </c>
      <c r="F14" s="139">
        <v>-3.6999999999999998E-2</v>
      </c>
      <c r="G14" s="78">
        <v>3.6999999999999998E-2</v>
      </c>
      <c r="H14" s="76">
        <v>4.8000000000000001E-2</v>
      </c>
      <c r="I14" s="144">
        <v>0.88</v>
      </c>
      <c r="J14" s="76">
        <v>5.5E-2</v>
      </c>
      <c r="K14" s="144">
        <v>1.3</v>
      </c>
      <c r="L14" s="144">
        <v>0.25</v>
      </c>
      <c r="M14" s="144">
        <v>0.31</v>
      </c>
      <c r="N14" s="76">
        <f xml:space="preserve"> (G14 - D14) / (100% + D14)</f>
        <v>5.9244126659856997E-2</v>
      </c>
      <c r="O14" s="111">
        <f>NETWORKDAYS(A14, E14, HolidaysRange)</f>
        <v>61</v>
      </c>
      <c r="P14" s="29">
        <f>E14-A14</f>
        <v>88</v>
      </c>
      <c r="Q14" s="127">
        <f>NETWORKDAYS(E14, B14, HolidaysRange)</f>
        <v>133</v>
      </c>
      <c r="R14" s="12">
        <f>B14-E14</f>
        <v>189</v>
      </c>
      <c r="S14" s="152">
        <f t="shared" si="2"/>
        <v>194</v>
      </c>
      <c r="T14" s="119">
        <f t="shared" si="2"/>
        <v>277</v>
      </c>
    </row>
    <row r="15" spans="1:37" s="90" customFormat="1" ht="17" thickBot="1" x14ac:dyDescent="0.25">
      <c r="A15" s="17">
        <f>A14</f>
        <v>45310</v>
      </c>
      <c r="B15" s="17">
        <f>B14</f>
        <v>45587</v>
      </c>
      <c r="C15" s="154" t="s">
        <v>21</v>
      </c>
      <c r="D15" s="81">
        <v>-1.8700000000000001E-2</v>
      </c>
      <c r="E15" s="82">
        <v>45336</v>
      </c>
      <c r="F15" s="151">
        <v>-5.8000000000000003E-2</v>
      </c>
      <c r="G15" s="124">
        <v>0.35099999999999998</v>
      </c>
      <c r="H15" s="100">
        <v>0.48399999999999999</v>
      </c>
      <c r="I15" s="146">
        <v>2.81</v>
      </c>
      <c r="J15" s="100">
        <v>0.14499999999999999</v>
      </c>
      <c r="K15" s="146">
        <v>8.39</v>
      </c>
      <c r="L15" s="146">
        <v>0.17</v>
      </c>
      <c r="M15" s="146">
        <v>0.24</v>
      </c>
      <c r="N15" s="100">
        <f xml:space="preserve"> (G15 - D15) / (100% + D15)</f>
        <v>0.37674513400591053</v>
      </c>
      <c r="O15" s="113">
        <f>NETWORKDAYS(A15, E15, HolidaysRange)</f>
        <v>19</v>
      </c>
      <c r="P15" s="93">
        <f>E15-A15</f>
        <v>26</v>
      </c>
      <c r="Q15" s="128">
        <f>NETWORKDAYS(E15, B15, HolidaysRange)</f>
        <v>175</v>
      </c>
      <c r="R15" s="88">
        <f>B15-E15</f>
        <v>251</v>
      </c>
      <c r="S15" s="155">
        <f t="shared" si="2"/>
        <v>194</v>
      </c>
      <c r="T15" s="159">
        <f t="shared" si="2"/>
        <v>277</v>
      </c>
      <c r="U15" s="114"/>
    </row>
    <row r="16" spans="1:37" ht="18" thickTop="1" thickBot="1" x14ac:dyDescent="0.25">
      <c r="A16" s="97" t="s">
        <v>33</v>
      </c>
      <c r="B16" s="97" t="s">
        <v>28</v>
      </c>
      <c r="C16" s="37" t="s">
        <v>3</v>
      </c>
      <c r="D16" s="20" t="s">
        <v>42</v>
      </c>
      <c r="E16" s="21" t="s">
        <v>52</v>
      </c>
      <c r="F16" s="102" t="s">
        <v>12</v>
      </c>
      <c r="G16" s="125" t="s">
        <v>43</v>
      </c>
      <c r="H16" s="98" t="s">
        <v>44</v>
      </c>
      <c r="I16" s="142" t="s">
        <v>45</v>
      </c>
      <c r="J16" s="98" t="s">
        <v>46</v>
      </c>
      <c r="K16" s="142" t="s">
        <v>47</v>
      </c>
      <c r="L16" s="142" t="s">
        <v>48</v>
      </c>
      <c r="M16" s="142" t="s">
        <v>49</v>
      </c>
      <c r="N16" s="98" t="s">
        <v>6</v>
      </c>
      <c r="O16" s="109" t="s">
        <v>7</v>
      </c>
      <c r="P16" s="28" t="s">
        <v>9</v>
      </c>
      <c r="Q16" s="129" t="s">
        <v>11</v>
      </c>
      <c r="R16" s="24" t="s">
        <v>10</v>
      </c>
      <c r="S16" s="26" t="s">
        <v>13</v>
      </c>
      <c r="T16" s="116" t="s">
        <v>14</v>
      </c>
      <c r="U16" s="26" t="s">
        <v>2</v>
      </c>
    </row>
    <row r="17" spans="1:21" ht="17" thickTop="1" x14ac:dyDescent="0.2">
      <c r="A17" s="52" t="s">
        <v>60</v>
      </c>
      <c r="B17" s="52"/>
      <c r="C17" s="53"/>
      <c r="D17" s="54"/>
      <c r="E17" s="55"/>
      <c r="F17" s="103"/>
      <c r="G17" s="121"/>
      <c r="H17" s="75"/>
      <c r="I17" s="143"/>
      <c r="J17" s="75"/>
      <c r="K17" s="143"/>
      <c r="L17" s="143"/>
      <c r="M17" s="143"/>
      <c r="N17" s="75"/>
      <c r="O17" s="110"/>
      <c r="P17" s="91"/>
      <c r="Q17" s="126"/>
      <c r="R17" s="60"/>
      <c r="S17" s="62"/>
      <c r="T17" s="117"/>
      <c r="U17" s="62"/>
    </row>
    <row r="18" spans="1:21" x14ac:dyDescent="0.2">
      <c r="A18" s="17">
        <v>43880</v>
      </c>
      <c r="B18" s="17">
        <v>44565</v>
      </c>
      <c r="C18" s="38" t="s">
        <v>5</v>
      </c>
      <c r="D18" s="32">
        <v>-0.24249999999999999</v>
      </c>
      <c r="E18" s="9">
        <v>43888</v>
      </c>
      <c r="F18" s="139">
        <v>-0.27600000000000002</v>
      </c>
      <c r="G18" s="78">
        <v>277.41000000000003</v>
      </c>
      <c r="H18" s="76">
        <v>18.818000000000001</v>
      </c>
      <c r="I18" s="144">
        <v>4.28</v>
      </c>
      <c r="J18" s="76">
        <v>0.76800000000000002</v>
      </c>
      <c r="K18" s="144">
        <v>68.13</v>
      </c>
      <c r="L18" s="144">
        <v>-0.15</v>
      </c>
      <c r="M18" s="144">
        <v>0.12</v>
      </c>
      <c r="N18" s="76">
        <f xml:space="preserve"> (G18 - D18) / (100% + D18)</f>
        <v>366.53795379537956</v>
      </c>
      <c r="O18" s="111">
        <f>NETWORKDAYS(A18, E18, HolidaysRange)</f>
        <v>7</v>
      </c>
      <c r="P18" s="29">
        <f>E18-A18</f>
        <v>8</v>
      </c>
      <c r="Q18" s="127">
        <f>NETWORKDAYS(E18, B18, HolidaysRange)</f>
        <v>469</v>
      </c>
      <c r="R18" s="12">
        <f>B18-E18</f>
        <v>677</v>
      </c>
      <c r="S18" s="152">
        <f t="shared" ref="S18:T20" si="3">O18+Q18</f>
        <v>476</v>
      </c>
      <c r="T18" s="119">
        <f t="shared" si="3"/>
        <v>685</v>
      </c>
    </row>
    <row r="19" spans="1:21" x14ac:dyDescent="0.2">
      <c r="A19" s="17">
        <f>A18</f>
        <v>43880</v>
      </c>
      <c r="B19" s="17">
        <f>B18</f>
        <v>44565</v>
      </c>
      <c r="C19" s="38" t="s">
        <v>17</v>
      </c>
      <c r="D19" s="33">
        <v>0</v>
      </c>
      <c r="E19" s="9">
        <v>43879</v>
      </c>
      <c r="F19" s="139">
        <v>-0.18</v>
      </c>
      <c r="G19" s="78">
        <v>5.093</v>
      </c>
      <c r="H19" s="76">
        <v>1.609</v>
      </c>
      <c r="I19" s="144">
        <v>2.14</v>
      </c>
      <c r="J19" s="76">
        <v>0.503</v>
      </c>
      <c r="K19" s="144">
        <v>8.94</v>
      </c>
      <c r="L19" s="144">
        <v>0.04</v>
      </c>
      <c r="M19" s="144">
        <v>0.18</v>
      </c>
      <c r="N19" s="76">
        <f xml:space="preserve"> (G19 - D19) / (100% + D19)</f>
        <v>5.093</v>
      </c>
      <c r="O19" s="111">
        <f>NETWORKDAYS(A19, E19, HolidaysRange)</f>
        <v>-2</v>
      </c>
      <c r="P19" s="29">
        <f>E19-A19</f>
        <v>-1</v>
      </c>
      <c r="Q19" s="127">
        <f>NETWORKDAYS(E19, B19, HolidaysRange)</f>
        <v>476</v>
      </c>
      <c r="R19" s="12">
        <f>B19-E19</f>
        <v>686</v>
      </c>
      <c r="S19" s="152">
        <f t="shared" si="3"/>
        <v>474</v>
      </c>
      <c r="T19" s="119">
        <f t="shared" si="3"/>
        <v>685</v>
      </c>
    </row>
    <row r="20" spans="1:21" ht="17" thickBot="1" x14ac:dyDescent="0.25">
      <c r="A20" s="17">
        <f>A19</f>
        <v>43880</v>
      </c>
      <c r="B20" s="17">
        <f>B19</f>
        <v>44565</v>
      </c>
      <c r="C20" s="38" t="s">
        <v>62</v>
      </c>
      <c r="D20" s="33">
        <v>-0.31440000000000001</v>
      </c>
      <c r="E20" s="9">
        <v>43888</v>
      </c>
      <c r="F20" s="139">
        <v>-0.34200000000000003</v>
      </c>
      <c r="G20" s="78">
        <v>97.253</v>
      </c>
      <c r="H20" s="76">
        <v>10.404999999999999</v>
      </c>
      <c r="I20" s="144">
        <v>3.37</v>
      </c>
      <c r="J20" s="76">
        <v>0.81200000000000006</v>
      </c>
      <c r="K20" s="144">
        <v>30.43</v>
      </c>
      <c r="L20" s="144">
        <v>0.1</v>
      </c>
      <c r="M20" s="144">
        <v>0.05</v>
      </c>
      <c r="N20" s="76">
        <f xml:space="preserve"> (G20 - D20) / (100% + D20)</f>
        <v>142.30950991831972</v>
      </c>
      <c r="O20" s="113">
        <f>NETWORKDAYS(A20, E20, HolidaysRange)</f>
        <v>7</v>
      </c>
      <c r="P20" s="93">
        <f>E20-A20</f>
        <v>8</v>
      </c>
      <c r="Q20" s="128">
        <f>NETWORKDAYS(E20, B20, HolidaysRange)</f>
        <v>469</v>
      </c>
      <c r="R20" s="88">
        <f>B20-E20</f>
        <v>677</v>
      </c>
      <c r="S20" s="155">
        <f t="shared" si="3"/>
        <v>476</v>
      </c>
      <c r="T20" s="159">
        <f t="shared" si="3"/>
        <v>685</v>
      </c>
    </row>
    <row r="21" spans="1:21" x14ac:dyDescent="0.2">
      <c r="A21" s="52" t="s">
        <v>16</v>
      </c>
      <c r="B21" s="52"/>
      <c r="C21" s="53"/>
      <c r="D21" s="54"/>
      <c r="E21" s="55"/>
      <c r="F21" s="103"/>
      <c r="G21" s="122"/>
      <c r="H21" s="75"/>
      <c r="I21" s="143"/>
      <c r="J21" s="75"/>
      <c r="K21" s="143"/>
      <c r="L21" s="143"/>
      <c r="M21" s="143"/>
      <c r="N21" s="99"/>
      <c r="O21" s="112"/>
      <c r="P21" s="92"/>
      <c r="Q21" s="120"/>
      <c r="R21" s="71"/>
      <c r="S21" s="67"/>
      <c r="T21" s="118"/>
      <c r="U21" s="67"/>
    </row>
    <row r="22" spans="1:21" x14ac:dyDescent="0.2">
      <c r="A22" s="17">
        <v>43880</v>
      </c>
      <c r="B22" s="17">
        <v>44565</v>
      </c>
      <c r="C22" s="38" t="s">
        <v>8</v>
      </c>
      <c r="D22" s="33">
        <v>-0.3372</v>
      </c>
      <c r="E22" s="5">
        <v>43913</v>
      </c>
      <c r="F22" s="150">
        <v>-0.33700000000000002</v>
      </c>
      <c r="G22" s="78">
        <v>0.45700000000000002</v>
      </c>
      <c r="H22" s="76">
        <v>0.221</v>
      </c>
      <c r="I22" s="144">
        <v>0.9</v>
      </c>
      <c r="J22" s="76">
        <v>0.26</v>
      </c>
      <c r="K22" s="144">
        <v>0.66</v>
      </c>
      <c r="L22" s="144"/>
      <c r="M22" s="144"/>
      <c r="N22" s="76">
        <f xml:space="preserve"> (G22 - D22) / (100% + D22)</f>
        <v>1.1982498491249245</v>
      </c>
      <c r="O22" s="111">
        <f>NETWORKDAYS(A22, E22, HolidaysRange)</f>
        <v>24</v>
      </c>
      <c r="P22" s="29">
        <f>E22-A22</f>
        <v>33</v>
      </c>
      <c r="Q22" s="127">
        <f>NETWORKDAYS(E22, B22, HolidaysRange)</f>
        <v>452</v>
      </c>
      <c r="R22" s="12">
        <f>B22-E22</f>
        <v>652</v>
      </c>
      <c r="S22" s="152">
        <f t="shared" ref="S22:T24" si="4">O22+Q22</f>
        <v>476</v>
      </c>
      <c r="T22" s="119">
        <f t="shared" si="4"/>
        <v>685</v>
      </c>
      <c r="U22" s="36" t="s">
        <v>4</v>
      </c>
    </row>
    <row r="23" spans="1:21" x14ac:dyDescent="0.2">
      <c r="A23" s="17">
        <f>A22</f>
        <v>43880</v>
      </c>
      <c r="B23" s="17">
        <f>B22</f>
        <v>44565</v>
      </c>
      <c r="C23" s="38" t="s">
        <v>15</v>
      </c>
      <c r="D23" s="32">
        <v>-0.28560000000000002</v>
      </c>
      <c r="E23" s="9">
        <v>43906</v>
      </c>
      <c r="F23" s="139">
        <v>-0.28599999999999998</v>
      </c>
      <c r="G23" s="78">
        <v>0.69299999999999995</v>
      </c>
      <c r="H23" s="76">
        <v>0.32200000000000001</v>
      </c>
      <c r="I23" s="144">
        <v>1.1100000000000001</v>
      </c>
      <c r="J23" s="76">
        <v>0.28999999999999998</v>
      </c>
      <c r="K23" s="144">
        <v>1.1299999999999999</v>
      </c>
      <c r="L23" s="144">
        <v>-0.03</v>
      </c>
      <c r="M23" s="144">
        <v>0.82</v>
      </c>
      <c r="N23" s="76">
        <f xml:space="preserve"> (G23 - D23) / (100% + D23)</f>
        <v>1.3698208286674132</v>
      </c>
      <c r="O23" s="111">
        <f>NETWORKDAYS(A23, E23, HolidaysRange)</f>
        <v>19</v>
      </c>
      <c r="P23" s="29">
        <f>E23-A23</f>
        <v>26</v>
      </c>
      <c r="Q23" s="127">
        <f>NETWORKDAYS(E23, B23, HolidaysRange)</f>
        <v>457</v>
      </c>
      <c r="R23" s="12">
        <f>B23-E23</f>
        <v>659</v>
      </c>
      <c r="S23" s="152">
        <f t="shared" si="4"/>
        <v>476</v>
      </c>
      <c r="T23" s="119">
        <f t="shared" si="4"/>
        <v>685</v>
      </c>
    </row>
    <row r="24" spans="1:21" ht="17" thickBot="1" x14ac:dyDescent="0.25">
      <c r="A24" s="17">
        <f>A23</f>
        <v>43880</v>
      </c>
      <c r="B24" s="17">
        <f>B23</f>
        <v>44565</v>
      </c>
      <c r="C24" s="38" t="s">
        <v>18</v>
      </c>
      <c r="D24" s="32">
        <v>-0.5786</v>
      </c>
      <c r="E24" s="9">
        <v>43906</v>
      </c>
      <c r="F24" s="139">
        <v>-0.57899999999999996</v>
      </c>
      <c r="G24" s="78">
        <v>1.641</v>
      </c>
      <c r="H24" s="76">
        <v>0.67400000000000004</v>
      </c>
      <c r="I24" s="144">
        <v>1.02</v>
      </c>
      <c r="J24" s="76">
        <v>0.88300000000000001</v>
      </c>
      <c r="K24" s="144">
        <v>1.1599999999999999</v>
      </c>
      <c r="L24" s="144">
        <v>0.14000000000000001</v>
      </c>
      <c r="M24" s="144">
        <v>0.1</v>
      </c>
      <c r="N24" s="76">
        <f xml:space="preserve"> (G24 - D24) / (100% + D24)</f>
        <v>5.2672045562411007</v>
      </c>
      <c r="O24" s="113">
        <f>NETWORKDAYS(A24, E24, HolidaysRange)</f>
        <v>19</v>
      </c>
      <c r="P24" s="93">
        <f>E24-A24</f>
        <v>26</v>
      </c>
      <c r="Q24" s="128">
        <f>NETWORKDAYS(E24, B24, HolidaysRange)</f>
        <v>457</v>
      </c>
      <c r="R24" s="88">
        <f>B24-E24</f>
        <v>659</v>
      </c>
      <c r="S24" s="155">
        <f t="shared" si="4"/>
        <v>476</v>
      </c>
      <c r="T24" s="159">
        <f t="shared" si="4"/>
        <v>685</v>
      </c>
    </row>
    <row r="25" spans="1:21" x14ac:dyDescent="0.2">
      <c r="A25" s="52" t="s">
        <v>59</v>
      </c>
      <c r="B25" s="68"/>
      <c r="C25" s="53"/>
      <c r="D25" s="69"/>
      <c r="E25" s="70"/>
      <c r="F25" s="106"/>
      <c r="G25" s="123"/>
      <c r="H25" s="99"/>
      <c r="I25" s="145"/>
      <c r="J25" s="99"/>
      <c r="K25" s="145"/>
      <c r="L25" s="145"/>
      <c r="M25" s="145"/>
      <c r="N25" s="99"/>
      <c r="O25" s="112"/>
      <c r="P25" s="92"/>
      <c r="Q25" s="120"/>
      <c r="R25" s="71"/>
      <c r="S25" s="153"/>
      <c r="T25" s="72"/>
      <c r="U25" s="94"/>
    </row>
    <row r="26" spans="1:21" x14ac:dyDescent="0.2">
      <c r="A26" s="17">
        <v>43880</v>
      </c>
      <c r="B26" s="17">
        <v>44565</v>
      </c>
      <c r="C26" s="38" t="s">
        <v>19</v>
      </c>
      <c r="D26" s="32">
        <v>-6.6E-3</v>
      </c>
      <c r="E26" s="9">
        <v>43908</v>
      </c>
      <c r="F26" s="139">
        <v>-0.21299999999999999</v>
      </c>
      <c r="G26" s="78">
        <v>1.6E-2</v>
      </c>
      <c r="H26" s="76">
        <v>8.0000000000000002E-3</v>
      </c>
      <c r="I26" s="144">
        <v>0.14000000000000001</v>
      </c>
      <c r="J26" s="76">
        <v>0.185</v>
      </c>
      <c r="K26" s="144">
        <v>0.04</v>
      </c>
      <c r="L26" s="144">
        <v>0.24</v>
      </c>
      <c r="M26" s="144">
        <v>-0.55000000000000004</v>
      </c>
      <c r="N26" s="76">
        <f xml:space="preserve"> (G26 - D26) / (100% + D26)</f>
        <v>2.2750150996577415E-2</v>
      </c>
      <c r="O26" s="111">
        <f>NETWORKDAYS(A26, E26, HolidaysRange)</f>
        <v>21</v>
      </c>
      <c r="P26" s="29">
        <f>E26-A26</f>
        <v>28</v>
      </c>
      <c r="Q26" s="127">
        <f>NETWORKDAYS(E26, B26, HolidaysRange)</f>
        <v>455</v>
      </c>
      <c r="R26" s="12">
        <f>B26-E26</f>
        <v>657</v>
      </c>
      <c r="S26" s="152">
        <f t="shared" ref="S26:T28" si="5">O26+Q26</f>
        <v>476</v>
      </c>
      <c r="T26" s="119">
        <f t="shared" si="5"/>
        <v>685</v>
      </c>
    </row>
    <row r="27" spans="1:21" x14ac:dyDescent="0.2">
      <c r="A27" s="17">
        <f>A26</f>
        <v>43880</v>
      </c>
      <c r="B27" s="17">
        <f>B26</f>
        <v>44565</v>
      </c>
      <c r="C27" s="38" t="s">
        <v>20</v>
      </c>
      <c r="D27" s="32">
        <v>-6.6699999999999995E-2</v>
      </c>
      <c r="E27" s="9">
        <v>43908</v>
      </c>
      <c r="F27" s="139">
        <v>-9.6000000000000002E-2</v>
      </c>
      <c r="G27" s="78">
        <v>2.8000000000000001E-2</v>
      </c>
      <c r="H27" s="76">
        <v>1.4999999999999999E-2</v>
      </c>
      <c r="I27" s="144">
        <v>0.25</v>
      </c>
      <c r="J27" s="76">
        <v>6.6000000000000003E-2</v>
      </c>
      <c r="K27" s="144">
        <v>0.15</v>
      </c>
      <c r="L27" s="144">
        <v>0.22</v>
      </c>
      <c r="M27" s="144">
        <v>0.53</v>
      </c>
      <c r="N27" s="76">
        <f xml:space="preserve"> (G27 - D27) / (100% + D27)</f>
        <v>0.10146790956819886</v>
      </c>
      <c r="O27" s="111">
        <f>NETWORKDAYS(A27, E27, HolidaysRange)</f>
        <v>21</v>
      </c>
      <c r="P27" s="29">
        <f>E27-A27</f>
        <v>28</v>
      </c>
      <c r="Q27" s="127">
        <f>NETWORKDAYS(E27, B27, HolidaysRange)</f>
        <v>455</v>
      </c>
      <c r="R27" s="12">
        <f>B27-E27</f>
        <v>657</v>
      </c>
      <c r="S27" s="152">
        <f t="shared" si="5"/>
        <v>476</v>
      </c>
      <c r="T27" s="119">
        <f t="shared" si="5"/>
        <v>685</v>
      </c>
    </row>
    <row r="28" spans="1:21" ht="17" thickBot="1" x14ac:dyDescent="0.25">
      <c r="A28" s="17">
        <f>A27</f>
        <v>43880</v>
      </c>
      <c r="B28" s="17">
        <f>B27</f>
        <v>44565</v>
      </c>
      <c r="C28" s="154" t="s">
        <v>21</v>
      </c>
      <c r="D28" s="81">
        <v>-7.3099999999999998E-2</v>
      </c>
      <c r="E28" s="9">
        <v>43909</v>
      </c>
      <c r="F28" s="157">
        <v>-0.188</v>
      </c>
      <c r="G28" s="124">
        <v>0.11700000000000001</v>
      </c>
      <c r="H28" s="100">
        <v>6.0999999999999999E-2</v>
      </c>
      <c r="I28" s="146">
        <v>0.43</v>
      </c>
      <c r="J28" s="100">
        <v>0.17199999999999999</v>
      </c>
      <c r="K28" s="146">
        <v>0.32</v>
      </c>
      <c r="L28" s="146">
        <v>0.21</v>
      </c>
      <c r="M28" s="146">
        <v>0.25</v>
      </c>
      <c r="N28" s="100">
        <f xml:space="preserve"> (G28 - D28) / (100% + D28)</f>
        <v>0.20509224296040562</v>
      </c>
      <c r="O28" s="113">
        <f>NETWORKDAYS(A28, E28, HolidaysRange)</f>
        <v>22</v>
      </c>
      <c r="P28" s="93">
        <f>E28-A28</f>
        <v>29</v>
      </c>
      <c r="Q28" s="128">
        <f>NETWORKDAYS(E28, B28, HolidaysRange)</f>
        <v>454</v>
      </c>
      <c r="R28" s="88">
        <f>B28-E28</f>
        <v>656</v>
      </c>
      <c r="S28" s="155">
        <f t="shared" si="5"/>
        <v>476</v>
      </c>
      <c r="T28" s="159">
        <f t="shared" si="5"/>
        <v>685</v>
      </c>
      <c r="U28" s="114"/>
    </row>
    <row r="29" spans="1:21" ht="18" thickTop="1" thickBot="1" x14ac:dyDescent="0.25">
      <c r="A29" s="97" t="s">
        <v>40</v>
      </c>
      <c r="B29" s="97" t="s">
        <v>33</v>
      </c>
      <c r="C29" s="37" t="s">
        <v>3</v>
      </c>
      <c r="D29" s="20" t="s">
        <v>42</v>
      </c>
      <c r="E29" s="21" t="s">
        <v>52</v>
      </c>
      <c r="F29" s="102" t="s">
        <v>12</v>
      </c>
      <c r="G29" s="125" t="s">
        <v>43</v>
      </c>
      <c r="H29" s="98" t="s">
        <v>44</v>
      </c>
      <c r="I29" s="142" t="s">
        <v>45</v>
      </c>
      <c r="J29" s="98" t="s">
        <v>46</v>
      </c>
      <c r="K29" s="142" t="s">
        <v>47</v>
      </c>
      <c r="L29" s="142" t="s">
        <v>48</v>
      </c>
      <c r="M29" s="142" t="s">
        <v>49</v>
      </c>
      <c r="N29" s="98" t="s">
        <v>6</v>
      </c>
      <c r="O29" s="109" t="s">
        <v>7</v>
      </c>
      <c r="P29" s="28" t="s">
        <v>9</v>
      </c>
      <c r="Q29" s="129" t="s">
        <v>11</v>
      </c>
      <c r="R29" s="24" t="s">
        <v>10</v>
      </c>
      <c r="S29" s="26" t="s">
        <v>13</v>
      </c>
      <c r="T29" s="116" t="s">
        <v>14</v>
      </c>
      <c r="U29" s="26" t="s">
        <v>2</v>
      </c>
    </row>
    <row r="30" spans="1:21" ht="17" thickTop="1" x14ac:dyDescent="0.2">
      <c r="A30" s="52" t="s">
        <v>60</v>
      </c>
      <c r="B30" s="52"/>
      <c r="C30" s="53"/>
      <c r="D30" s="54"/>
      <c r="E30" s="55"/>
      <c r="F30" s="103"/>
      <c r="G30" s="121"/>
      <c r="H30" s="75"/>
      <c r="I30" s="143"/>
      <c r="J30" s="75"/>
      <c r="K30" s="143"/>
      <c r="L30" s="143"/>
      <c r="M30" s="143"/>
      <c r="N30" s="75"/>
      <c r="O30" s="110"/>
      <c r="P30" s="91"/>
      <c r="Q30" s="126"/>
      <c r="R30" s="60"/>
      <c r="S30" s="62"/>
      <c r="T30" s="117"/>
      <c r="U30" s="62"/>
    </row>
    <row r="31" spans="1:21" x14ac:dyDescent="0.2">
      <c r="A31" s="17">
        <v>42563</v>
      </c>
      <c r="B31" s="17">
        <v>43880</v>
      </c>
      <c r="C31" s="38" t="s">
        <v>5</v>
      </c>
      <c r="D31" s="8">
        <v>-7.7399999999999997E-2</v>
      </c>
      <c r="E31" s="9">
        <v>42626</v>
      </c>
      <c r="F31" s="139">
        <v>-0.26</v>
      </c>
      <c r="G31" s="78">
        <v>30.231999999999999</v>
      </c>
      <c r="H31" s="76">
        <v>1.599</v>
      </c>
      <c r="I31" s="144">
        <v>2.4700000000000002</v>
      </c>
      <c r="J31" s="76">
        <v>0.42299999999999999</v>
      </c>
      <c r="K31" s="144">
        <v>6.15</v>
      </c>
      <c r="L31" s="144">
        <v>0</v>
      </c>
      <c r="M31" s="144">
        <v>0.14000000000000001</v>
      </c>
      <c r="N31" s="76">
        <f xml:space="preserve"> (G31 - D31) / (100% + D31)</f>
        <v>32.852156947756342</v>
      </c>
      <c r="O31" s="111">
        <f>NETWORKDAYS(A31, E31, HolidaysRange)</f>
        <v>45</v>
      </c>
      <c r="P31" s="29">
        <f>E31-A31</f>
        <v>63</v>
      </c>
      <c r="Q31" s="127">
        <f>NETWORKDAYS(E31, B31, HolidaysRange)</f>
        <v>865</v>
      </c>
      <c r="R31" s="12">
        <f>B31-E31</f>
        <v>1254</v>
      </c>
      <c r="S31" s="152">
        <f t="shared" ref="S31:T33" si="6">O31+Q31</f>
        <v>910</v>
      </c>
      <c r="T31" s="119">
        <f t="shared" si="6"/>
        <v>1317</v>
      </c>
    </row>
    <row r="32" spans="1:21" x14ac:dyDescent="0.2">
      <c r="A32" s="17">
        <f>A31</f>
        <v>42563</v>
      </c>
      <c r="B32" s="17">
        <f>B31</f>
        <v>43880</v>
      </c>
      <c r="C32" s="38" t="s">
        <v>17</v>
      </c>
      <c r="D32" s="33">
        <v>-1.9400000000000001E-2</v>
      </c>
      <c r="E32" s="9">
        <v>43073</v>
      </c>
      <c r="F32" s="139">
        <v>-0.29399999999999998</v>
      </c>
      <c r="G32" s="78">
        <v>1.26</v>
      </c>
      <c r="H32" s="76">
        <v>0.254</v>
      </c>
      <c r="I32" s="144">
        <v>1.0900000000000001</v>
      </c>
      <c r="J32" s="76">
        <v>0.23300000000000001</v>
      </c>
      <c r="K32" s="144">
        <v>0.87</v>
      </c>
      <c r="L32" s="144">
        <v>0.12</v>
      </c>
      <c r="M32" s="144">
        <v>0.12</v>
      </c>
      <c r="N32" s="76">
        <f xml:space="preserve"> (G32 - D32) / (100% + D32)</f>
        <v>1.3047114011829493</v>
      </c>
      <c r="O32" s="111">
        <f>NETWORKDAYS(A32, E32, HolidaysRange)</f>
        <v>354</v>
      </c>
      <c r="P32" s="29">
        <f>E32-A32</f>
        <v>510</v>
      </c>
      <c r="Q32" s="127">
        <f>NETWORKDAYS(E32, B32, HolidaysRange)</f>
        <v>556</v>
      </c>
      <c r="R32" s="12">
        <f>B32-E32</f>
        <v>807</v>
      </c>
      <c r="S32" s="152">
        <f t="shared" si="6"/>
        <v>910</v>
      </c>
      <c r="T32" s="119">
        <f t="shared" si="6"/>
        <v>1317</v>
      </c>
    </row>
    <row r="33" spans="1:21" ht="17" thickBot="1" x14ac:dyDescent="0.25">
      <c r="A33" s="17">
        <f>A32</f>
        <v>42563</v>
      </c>
      <c r="B33" s="17">
        <f>B32</f>
        <v>43880</v>
      </c>
      <c r="C33" s="38" t="s">
        <v>61</v>
      </c>
      <c r="D33" s="33">
        <v>-5.67E-2</v>
      </c>
      <c r="E33" s="5">
        <v>42734</v>
      </c>
      <c r="F33" s="139">
        <v>-0.33100000000000002</v>
      </c>
      <c r="G33" s="78">
        <v>10.73</v>
      </c>
      <c r="H33" s="76">
        <v>0.98099999999999998</v>
      </c>
      <c r="I33" s="144">
        <v>1.85</v>
      </c>
      <c r="J33" s="76">
        <v>0.41699999999999998</v>
      </c>
      <c r="K33" s="144">
        <v>2.96</v>
      </c>
      <c r="L33" s="144">
        <v>0.03</v>
      </c>
      <c r="M33" s="144">
        <v>0.16</v>
      </c>
      <c r="N33" s="76">
        <f xml:space="preserve"> (G33 - D33) / (100% + D33)</f>
        <v>11.435068376974451</v>
      </c>
      <c r="O33" s="113">
        <f>NETWORKDAYS(A33, E33, HolidaysRange)</f>
        <v>121</v>
      </c>
      <c r="P33" s="93">
        <f>E33-A33</f>
        <v>171</v>
      </c>
      <c r="Q33" s="128">
        <f>NETWORKDAYS(E33, B33, HolidaysRange)</f>
        <v>789</v>
      </c>
      <c r="R33" s="88">
        <f>B33-E33</f>
        <v>1146</v>
      </c>
      <c r="S33" s="155">
        <f t="shared" si="6"/>
        <v>910</v>
      </c>
      <c r="T33" s="159">
        <f t="shared" si="6"/>
        <v>1317</v>
      </c>
    </row>
    <row r="34" spans="1:21" x14ac:dyDescent="0.2">
      <c r="A34" s="52" t="s">
        <v>16</v>
      </c>
      <c r="B34" s="52"/>
      <c r="C34" s="53"/>
      <c r="D34" s="54"/>
      <c r="E34" s="55"/>
      <c r="F34" s="103"/>
      <c r="G34" s="122"/>
      <c r="H34" s="75"/>
      <c r="I34" s="143"/>
      <c r="J34" s="75"/>
      <c r="K34" s="143"/>
      <c r="L34" s="143"/>
      <c r="M34" s="143"/>
      <c r="N34" s="99"/>
      <c r="O34" s="112"/>
      <c r="P34" s="92"/>
      <c r="Q34" s="120"/>
      <c r="R34" s="71"/>
      <c r="S34" s="67"/>
      <c r="T34" s="118"/>
      <c r="U34" s="67"/>
    </row>
    <row r="35" spans="1:21" x14ac:dyDescent="0.2">
      <c r="A35" s="17">
        <v>42563</v>
      </c>
      <c r="B35" s="17">
        <v>43880</v>
      </c>
      <c r="C35" s="38" t="s">
        <v>8</v>
      </c>
      <c r="D35" s="8">
        <v>-2.4899999999999999E-2</v>
      </c>
      <c r="E35" s="9">
        <v>42678</v>
      </c>
      <c r="F35" s="150">
        <v>-0.193</v>
      </c>
      <c r="G35" s="78">
        <v>0.68400000000000005</v>
      </c>
      <c r="H35" s="76">
        <v>0.156</v>
      </c>
      <c r="I35" s="144">
        <v>1.24</v>
      </c>
      <c r="J35" s="76">
        <v>0.123</v>
      </c>
      <c r="K35" s="144">
        <v>0.8</v>
      </c>
      <c r="L35" s="144"/>
      <c r="M35" s="144"/>
      <c r="N35" s="76">
        <f xml:space="preserve"> (G35 - D33) / (100% + D33)</f>
        <v>0.78522209265345067</v>
      </c>
      <c r="O35" s="111">
        <f>NETWORKDAYS(A35, E35, HolidaysRange)</f>
        <v>83</v>
      </c>
      <c r="P35" s="29">
        <f>E35-A35</f>
        <v>115</v>
      </c>
      <c r="Q35" s="127">
        <f>NETWORKDAYS(E35, B35, HolidaysRange)</f>
        <v>827</v>
      </c>
      <c r="R35" s="12">
        <f>B35-E35</f>
        <v>1202</v>
      </c>
      <c r="S35" s="152">
        <f t="shared" ref="S35:T37" si="7">O35+Q35</f>
        <v>910</v>
      </c>
      <c r="T35" s="119">
        <f t="shared" si="7"/>
        <v>1317</v>
      </c>
      <c r="U35" s="36" t="s">
        <v>4</v>
      </c>
    </row>
    <row r="36" spans="1:21" x14ac:dyDescent="0.2">
      <c r="A36" s="17">
        <f>A35</f>
        <v>42563</v>
      </c>
      <c r="B36" s="17">
        <f>B35</f>
        <v>43880</v>
      </c>
      <c r="C36" s="38" t="s">
        <v>15</v>
      </c>
      <c r="D36" s="32">
        <v>0</v>
      </c>
      <c r="E36" s="9">
        <v>42563</v>
      </c>
      <c r="F36" s="139">
        <v>-0.22800000000000001</v>
      </c>
      <c r="G36" s="78">
        <v>1.1930000000000001</v>
      </c>
      <c r="H36" s="76">
        <v>0.24299999999999999</v>
      </c>
      <c r="I36" s="144">
        <v>1.41</v>
      </c>
      <c r="J36" s="76">
        <v>0.16500000000000001</v>
      </c>
      <c r="K36" s="144">
        <v>1.07</v>
      </c>
      <c r="L36" s="144">
        <v>-0.01</v>
      </c>
      <c r="M36" s="144">
        <v>0.69</v>
      </c>
      <c r="N36" s="76">
        <f xml:space="preserve"> (G36 - D36) / (100% + D36)</f>
        <v>1.1930000000000001</v>
      </c>
      <c r="O36" s="111">
        <f>NETWORKDAYS(A36, E36, HolidaysRange)</f>
        <v>1</v>
      </c>
      <c r="P36" s="29">
        <f>E36-A36</f>
        <v>0</v>
      </c>
      <c r="Q36" s="127">
        <f>NETWORKDAYS(E36, B36, HolidaysRange)</f>
        <v>909</v>
      </c>
      <c r="R36" s="12">
        <f>B36-E36</f>
        <v>1317</v>
      </c>
      <c r="S36" s="152">
        <f t="shared" si="7"/>
        <v>910</v>
      </c>
      <c r="T36" s="119">
        <f t="shared" si="7"/>
        <v>1317</v>
      </c>
    </row>
    <row r="37" spans="1:21" ht="17" thickBot="1" x14ac:dyDescent="0.25">
      <c r="A37" s="17">
        <f>A36</f>
        <v>42563</v>
      </c>
      <c r="B37" s="17">
        <f>B36</f>
        <v>43880</v>
      </c>
      <c r="C37" s="38" t="s">
        <v>18</v>
      </c>
      <c r="D37" s="32">
        <v>-0.3362</v>
      </c>
      <c r="E37" s="9">
        <v>42614</v>
      </c>
      <c r="F37" s="139">
        <v>-0.89900000000000002</v>
      </c>
      <c r="G37" s="78">
        <v>9.0860000000000003</v>
      </c>
      <c r="H37" s="76">
        <v>0.89900000000000002</v>
      </c>
      <c r="I37" s="144">
        <v>1.1299999999999999</v>
      </c>
      <c r="J37" s="76">
        <v>0.98499999999999999</v>
      </c>
      <c r="K37" s="144">
        <v>1</v>
      </c>
      <c r="L37" s="144">
        <v>0.14000000000000001</v>
      </c>
      <c r="M37" s="144">
        <v>0.01</v>
      </c>
      <c r="N37" s="76">
        <f xml:space="preserve"> (G37 - D37) / (100% + D37)</f>
        <v>14.194335643266045</v>
      </c>
      <c r="O37" s="113">
        <f>NETWORKDAYS(A37, E37, HolidaysRange)</f>
        <v>38</v>
      </c>
      <c r="P37" s="93">
        <f>E37-A37</f>
        <v>51</v>
      </c>
      <c r="Q37" s="128">
        <f>NETWORKDAYS(E37, B37, HolidaysRange)</f>
        <v>872</v>
      </c>
      <c r="R37" s="88">
        <f>B37-E37</f>
        <v>1266</v>
      </c>
      <c r="S37" s="155">
        <f t="shared" si="7"/>
        <v>910</v>
      </c>
      <c r="T37" s="159">
        <f t="shared" si="7"/>
        <v>1317</v>
      </c>
    </row>
    <row r="38" spans="1:21" x14ac:dyDescent="0.2">
      <c r="A38" s="52" t="s">
        <v>59</v>
      </c>
      <c r="B38" s="68"/>
      <c r="C38" s="53"/>
      <c r="D38" s="69"/>
      <c r="E38" s="70"/>
      <c r="F38" s="106"/>
      <c r="G38" s="123"/>
      <c r="H38" s="99"/>
      <c r="I38" s="145"/>
      <c r="J38" s="99"/>
      <c r="K38" s="145"/>
      <c r="L38" s="145"/>
      <c r="M38" s="145"/>
      <c r="N38" s="99"/>
      <c r="O38" s="112"/>
      <c r="P38" s="92"/>
      <c r="Q38" s="120"/>
      <c r="R38" s="71"/>
      <c r="S38" s="153"/>
      <c r="T38" s="72"/>
      <c r="U38" s="94"/>
    </row>
    <row r="39" spans="1:21" x14ac:dyDescent="0.2">
      <c r="A39" s="17">
        <v>42563</v>
      </c>
      <c r="B39" s="17">
        <v>43880</v>
      </c>
      <c r="C39" s="38" t="s">
        <v>19</v>
      </c>
      <c r="D39" s="32">
        <v>-0.15759999999999999</v>
      </c>
      <c r="E39" s="9">
        <v>42718</v>
      </c>
      <c r="F39" s="139">
        <v>-0.16800000000000001</v>
      </c>
      <c r="G39" s="78">
        <v>0.13600000000000001</v>
      </c>
      <c r="H39" s="76">
        <v>3.5999999999999997E-2</v>
      </c>
      <c r="I39" s="144">
        <v>0.38</v>
      </c>
      <c r="J39" s="76">
        <v>0.108</v>
      </c>
      <c r="K39" s="144">
        <v>0.21</v>
      </c>
      <c r="L39" s="144">
        <v>0.16</v>
      </c>
      <c r="M39" s="144">
        <v>-0.34</v>
      </c>
      <c r="N39" s="76">
        <f xml:space="preserve"> (G39 - D39) / (100% + D39)</f>
        <v>0.3485280151946818</v>
      </c>
      <c r="O39" s="111">
        <f>NETWORKDAYS(A39, E39, HolidaysRange)</f>
        <v>110</v>
      </c>
      <c r="P39" s="29">
        <f>E39-A39</f>
        <v>155</v>
      </c>
      <c r="Q39" s="127">
        <f>NETWORKDAYS(E39, B39, HolidaysRange)</f>
        <v>800</v>
      </c>
      <c r="R39" s="12">
        <f>B39-E39</f>
        <v>1162</v>
      </c>
      <c r="S39" s="152">
        <f t="shared" ref="S39:S58" si="8">O39+Q39</f>
        <v>910</v>
      </c>
      <c r="T39" s="119">
        <f t="shared" ref="T39:T58" si="9">P39+R39</f>
        <v>1317</v>
      </c>
    </row>
    <row r="40" spans="1:21" x14ac:dyDescent="0.2">
      <c r="A40" s="17">
        <f>A39</f>
        <v>42563</v>
      </c>
      <c r="B40" s="17">
        <f>B39</f>
        <v>43880</v>
      </c>
      <c r="C40" s="38" t="s">
        <v>20</v>
      </c>
      <c r="D40" s="32">
        <v>-3.9600000000000003E-2</v>
      </c>
      <c r="E40" s="9">
        <v>42719</v>
      </c>
      <c r="F40" s="139">
        <v>-4.2999999999999997E-2</v>
      </c>
      <c r="G40" s="78">
        <v>0.113</v>
      </c>
      <c r="H40" s="76">
        <v>0.03</v>
      </c>
      <c r="I40" s="144">
        <v>1.03</v>
      </c>
      <c r="J40" s="76">
        <v>2.9000000000000001E-2</v>
      </c>
      <c r="K40" s="144">
        <v>0.7</v>
      </c>
      <c r="L40" s="144">
        <v>0.17</v>
      </c>
      <c r="M40" s="144">
        <v>-0.81</v>
      </c>
      <c r="N40" s="76">
        <f xml:space="preserve"> (G40 - D40) / (100% + D40)</f>
        <v>0.15889212827988339</v>
      </c>
      <c r="O40" s="111">
        <f>NETWORKDAYS(A40, E40, HolidaysRange)</f>
        <v>111</v>
      </c>
      <c r="P40" s="29">
        <f>E40-A40</f>
        <v>156</v>
      </c>
      <c r="Q40" s="127">
        <f>NETWORKDAYS(E40, B40, HolidaysRange)</f>
        <v>799</v>
      </c>
      <c r="R40" s="12">
        <f>B40-E40</f>
        <v>1161</v>
      </c>
      <c r="S40" s="152">
        <f t="shared" si="8"/>
        <v>910</v>
      </c>
      <c r="T40" s="119">
        <f t="shared" si="9"/>
        <v>1317</v>
      </c>
    </row>
    <row r="41" spans="1:21" ht="17" thickBot="1" x14ac:dyDescent="0.25">
      <c r="A41" s="17">
        <f>A40</f>
        <v>42563</v>
      </c>
      <c r="B41" s="17">
        <f>B40</f>
        <v>43880</v>
      </c>
      <c r="C41" s="154" t="s">
        <v>21</v>
      </c>
      <c r="D41" s="81">
        <v>-0.15579999999999999</v>
      </c>
      <c r="E41" s="9">
        <v>42719</v>
      </c>
      <c r="F41" s="157">
        <v>-0.17599999999999999</v>
      </c>
      <c r="G41" s="124">
        <v>0.19400000000000001</v>
      </c>
      <c r="H41" s="100">
        <v>0.05</v>
      </c>
      <c r="I41" s="146">
        <v>0.51</v>
      </c>
      <c r="J41" s="100">
        <v>0.108</v>
      </c>
      <c r="K41" s="146">
        <v>0.28999999999999998</v>
      </c>
      <c r="L41" s="146">
        <v>0.16</v>
      </c>
      <c r="M41" s="146">
        <v>-0.16</v>
      </c>
      <c r="N41" s="100">
        <f xml:space="preserve"> (G41 - D41) / (100% + D41)</f>
        <v>0.41435678749111582</v>
      </c>
      <c r="O41" s="113">
        <f>NETWORKDAYS(A41, E41, HolidaysRange)</f>
        <v>111</v>
      </c>
      <c r="P41" s="93">
        <f>E41-A41</f>
        <v>156</v>
      </c>
      <c r="Q41" s="128">
        <f>NETWORKDAYS(E41, B41, HolidaysRange)</f>
        <v>799</v>
      </c>
      <c r="R41" s="88">
        <f>B41-E41</f>
        <v>1161</v>
      </c>
      <c r="S41" s="155">
        <f t="shared" si="8"/>
        <v>910</v>
      </c>
      <c r="T41" s="159">
        <f t="shared" si="9"/>
        <v>1317</v>
      </c>
      <c r="U41" s="114"/>
    </row>
    <row r="42" spans="1:21" x14ac:dyDescent="0.2">
      <c r="C42" s="39"/>
      <c r="D42" s="32"/>
      <c r="F42" s="104"/>
      <c r="G42" s="78"/>
      <c r="H42" s="77"/>
      <c r="I42" s="147"/>
      <c r="J42" s="77"/>
      <c r="K42" s="147"/>
      <c r="L42" s="147"/>
      <c r="M42" s="147"/>
      <c r="N42" s="77"/>
      <c r="Q42" s="130"/>
      <c r="S42" s="152">
        <f t="shared" si="8"/>
        <v>0</v>
      </c>
      <c r="T42" s="119">
        <f t="shared" si="9"/>
        <v>0</v>
      </c>
    </row>
    <row r="43" spans="1:21" x14ac:dyDescent="0.2">
      <c r="C43" s="39"/>
      <c r="D43" s="32"/>
      <c r="F43" s="104"/>
      <c r="G43" s="78"/>
      <c r="H43" s="77"/>
      <c r="I43" s="147"/>
      <c r="J43" s="77"/>
      <c r="K43" s="147"/>
      <c r="L43" s="147"/>
      <c r="M43" s="147"/>
      <c r="N43" s="77"/>
      <c r="Q43" s="130"/>
      <c r="S43" s="152">
        <f t="shared" si="8"/>
        <v>0</v>
      </c>
      <c r="T43" s="119">
        <f t="shared" si="9"/>
        <v>0</v>
      </c>
    </row>
    <row r="44" spans="1:21" x14ac:dyDescent="0.2">
      <c r="C44" s="39"/>
      <c r="D44" s="32"/>
      <c r="F44" s="104"/>
      <c r="G44" s="78"/>
      <c r="H44" s="77"/>
      <c r="I44" s="147"/>
      <c r="J44" s="77"/>
      <c r="K44" s="147"/>
      <c r="L44" s="147"/>
      <c r="M44" s="147"/>
      <c r="N44" s="77"/>
      <c r="Q44" s="130"/>
      <c r="S44" s="152">
        <f t="shared" si="8"/>
        <v>0</v>
      </c>
      <c r="T44" s="119">
        <f t="shared" si="9"/>
        <v>0</v>
      </c>
    </row>
    <row r="45" spans="1:21" x14ac:dyDescent="0.2">
      <c r="C45" s="39"/>
      <c r="D45" s="32"/>
      <c r="F45" s="104"/>
      <c r="G45" s="78"/>
      <c r="H45" s="77"/>
      <c r="I45" s="147"/>
      <c r="J45" s="77"/>
      <c r="K45" s="147"/>
      <c r="L45" s="147"/>
      <c r="M45" s="147"/>
      <c r="N45" s="77"/>
      <c r="Q45" s="130"/>
      <c r="S45" s="152">
        <f t="shared" si="8"/>
        <v>0</v>
      </c>
      <c r="T45" s="119">
        <f t="shared" si="9"/>
        <v>0</v>
      </c>
    </row>
    <row r="46" spans="1:21" x14ac:dyDescent="0.2">
      <c r="C46" s="39"/>
      <c r="D46" s="32"/>
      <c r="F46" s="104"/>
      <c r="G46" s="78"/>
      <c r="H46" s="77"/>
      <c r="I46" s="147"/>
      <c r="J46" s="77"/>
      <c r="K46" s="147"/>
      <c r="L46" s="147"/>
      <c r="M46" s="147"/>
      <c r="N46" s="77"/>
      <c r="Q46" s="130"/>
      <c r="S46" s="152">
        <f t="shared" si="8"/>
        <v>0</v>
      </c>
      <c r="T46" s="119">
        <f t="shared" si="9"/>
        <v>0</v>
      </c>
    </row>
    <row r="47" spans="1:21" x14ac:dyDescent="0.2">
      <c r="C47" s="39"/>
      <c r="D47" s="32"/>
      <c r="F47" s="104"/>
      <c r="G47" s="78"/>
      <c r="H47" s="77"/>
      <c r="I47" s="147"/>
      <c r="J47" s="77"/>
      <c r="K47" s="147"/>
      <c r="L47" s="147"/>
      <c r="M47" s="147"/>
      <c r="N47" s="77"/>
      <c r="Q47" s="130"/>
      <c r="S47" s="152">
        <f t="shared" si="8"/>
        <v>0</v>
      </c>
      <c r="T47" s="119">
        <f t="shared" si="9"/>
        <v>0</v>
      </c>
    </row>
    <row r="48" spans="1:21" x14ac:dyDescent="0.2">
      <c r="C48" s="39"/>
      <c r="D48" s="32"/>
      <c r="F48" s="104"/>
      <c r="G48" s="78"/>
      <c r="H48" s="77"/>
      <c r="I48" s="147"/>
      <c r="J48" s="77"/>
      <c r="K48" s="147"/>
      <c r="L48" s="147"/>
      <c r="M48" s="147"/>
      <c r="N48" s="77"/>
      <c r="Q48" s="130"/>
      <c r="S48" s="152">
        <f t="shared" si="8"/>
        <v>0</v>
      </c>
      <c r="T48" s="119">
        <f t="shared" si="9"/>
        <v>0</v>
      </c>
    </row>
    <row r="49" spans="1:37" x14ac:dyDescent="0.2">
      <c r="C49" s="39"/>
      <c r="D49" s="32"/>
      <c r="F49" s="104"/>
      <c r="G49" s="78"/>
      <c r="H49" s="77"/>
      <c r="I49" s="147"/>
      <c r="J49" s="77"/>
      <c r="K49" s="147"/>
      <c r="L49" s="147"/>
      <c r="M49" s="147"/>
      <c r="N49" s="77"/>
      <c r="Q49" s="130"/>
      <c r="S49" s="152">
        <f t="shared" si="8"/>
        <v>0</v>
      </c>
      <c r="T49" s="119">
        <f t="shared" si="9"/>
        <v>0</v>
      </c>
    </row>
    <row r="50" spans="1:37" x14ac:dyDescent="0.2">
      <c r="C50" s="39"/>
      <c r="D50" s="32"/>
      <c r="F50" s="104"/>
      <c r="G50" s="78"/>
      <c r="H50" s="77"/>
      <c r="I50" s="147"/>
      <c r="J50" s="77"/>
      <c r="K50" s="147"/>
      <c r="L50" s="147"/>
      <c r="M50" s="147"/>
      <c r="N50" s="77"/>
      <c r="Q50" s="130"/>
      <c r="S50" s="152">
        <f t="shared" si="8"/>
        <v>0</v>
      </c>
      <c r="T50" s="119">
        <f t="shared" si="9"/>
        <v>0</v>
      </c>
    </row>
    <row r="51" spans="1:37" x14ac:dyDescent="0.2">
      <c r="C51" s="39"/>
      <c r="D51" s="32"/>
      <c r="F51" s="104"/>
      <c r="G51" s="78"/>
      <c r="H51" s="77"/>
      <c r="I51" s="147"/>
      <c r="J51" s="77"/>
      <c r="K51" s="147"/>
      <c r="L51" s="147"/>
      <c r="M51" s="147"/>
      <c r="N51" s="77"/>
      <c r="Q51" s="130"/>
      <c r="S51" s="152">
        <f t="shared" si="8"/>
        <v>0</v>
      </c>
      <c r="T51" s="119">
        <f t="shared" si="9"/>
        <v>0</v>
      </c>
    </row>
    <row r="52" spans="1:37" x14ac:dyDescent="0.2">
      <c r="C52" s="39"/>
      <c r="D52" s="32"/>
      <c r="F52" s="104"/>
      <c r="G52" s="78"/>
      <c r="H52" s="77"/>
      <c r="I52" s="147"/>
      <c r="J52" s="77"/>
      <c r="K52" s="147"/>
      <c r="L52" s="147"/>
      <c r="M52" s="147"/>
      <c r="N52" s="77"/>
      <c r="Q52" s="130"/>
      <c r="S52" s="152">
        <f t="shared" si="8"/>
        <v>0</v>
      </c>
      <c r="T52" s="119">
        <f t="shared" si="9"/>
        <v>0</v>
      </c>
    </row>
    <row r="53" spans="1:37" x14ac:dyDescent="0.2">
      <c r="C53" s="39"/>
      <c r="D53" s="32"/>
      <c r="F53" s="104"/>
      <c r="G53" s="78"/>
      <c r="H53" s="77"/>
      <c r="I53" s="147"/>
      <c r="J53" s="77"/>
      <c r="K53" s="147"/>
      <c r="L53" s="147"/>
      <c r="M53" s="147"/>
      <c r="N53" s="77"/>
      <c r="Q53" s="130"/>
      <c r="S53" s="152">
        <f t="shared" si="8"/>
        <v>0</v>
      </c>
      <c r="T53" s="119">
        <f t="shared" si="9"/>
        <v>0</v>
      </c>
    </row>
    <row r="54" spans="1:37" x14ac:dyDescent="0.2">
      <c r="C54" s="39"/>
      <c r="D54" s="32"/>
      <c r="F54" s="104"/>
      <c r="G54" s="78"/>
      <c r="H54" s="77"/>
      <c r="I54" s="147"/>
      <c r="J54" s="77"/>
      <c r="K54" s="147"/>
      <c r="L54" s="147"/>
      <c r="M54" s="147"/>
      <c r="N54" s="77"/>
      <c r="Q54" s="130"/>
      <c r="S54" s="152">
        <f t="shared" si="8"/>
        <v>0</v>
      </c>
      <c r="T54" s="119">
        <f t="shared" si="9"/>
        <v>0</v>
      </c>
    </row>
    <row r="55" spans="1:37" x14ac:dyDescent="0.2">
      <c r="C55" s="39"/>
      <c r="D55" s="32"/>
      <c r="F55" s="104"/>
      <c r="G55" s="78"/>
      <c r="H55" s="77"/>
      <c r="I55" s="147"/>
      <c r="J55" s="77"/>
      <c r="K55" s="147"/>
      <c r="L55" s="147"/>
      <c r="M55" s="147"/>
      <c r="N55" s="77"/>
      <c r="Q55" s="130"/>
      <c r="S55" s="152">
        <f t="shared" si="8"/>
        <v>0</v>
      </c>
      <c r="T55" s="119">
        <f t="shared" si="9"/>
        <v>0</v>
      </c>
    </row>
    <row r="56" spans="1:37" x14ac:dyDescent="0.2">
      <c r="C56" s="39"/>
      <c r="D56" s="32"/>
      <c r="F56" s="104"/>
      <c r="G56" s="78"/>
      <c r="H56" s="77"/>
      <c r="I56" s="147"/>
      <c r="J56" s="77"/>
      <c r="K56" s="147"/>
      <c r="L56" s="147"/>
      <c r="M56" s="147"/>
      <c r="N56" s="77"/>
      <c r="Q56" s="130"/>
      <c r="S56" s="152">
        <f t="shared" si="8"/>
        <v>0</v>
      </c>
      <c r="T56" s="119">
        <f t="shared" si="9"/>
        <v>0</v>
      </c>
    </row>
    <row r="57" spans="1:37" x14ac:dyDescent="0.2">
      <c r="A57" s="16"/>
      <c r="B57" s="16"/>
      <c r="C57" s="38"/>
      <c r="D57" s="2"/>
      <c r="E57" s="160"/>
      <c r="F57" s="161"/>
      <c r="G57" s="162"/>
      <c r="H57" s="163"/>
      <c r="I57" s="164"/>
      <c r="J57" s="163"/>
      <c r="K57" s="164"/>
      <c r="L57" s="164"/>
      <c r="M57" s="164"/>
      <c r="N57" s="163"/>
      <c r="O57" s="165"/>
      <c r="P57" s="166"/>
      <c r="Q57" s="167"/>
      <c r="R57" s="168"/>
      <c r="S57" s="152">
        <f t="shared" si="8"/>
        <v>0</v>
      </c>
      <c r="T57" s="119">
        <f t="shared" si="9"/>
        <v>0</v>
      </c>
      <c r="U57" s="169"/>
      <c r="V57" s="19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1:37" x14ac:dyDescent="0.2">
      <c r="C58" s="39"/>
      <c r="D58" s="32"/>
      <c r="F58" s="104"/>
      <c r="G58" s="78"/>
      <c r="H58" s="77"/>
      <c r="I58" s="147"/>
      <c r="J58" s="77"/>
      <c r="K58" s="147"/>
      <c r="L58" s="147"/>
      <c r="M58" s="147"/>
      <c r="N58" s="77"/>
      <c r="Q58" s="130"/>
      <c r="S58" s="152">
        <f t="shared" si="8"/>
        <v>0</v>
      </c>
      <c r="T58" s="119">
        <f t="shared" si="9"/>
        <v>0</v>
      </c>
    </row>
    <row r="59" spans="1:37" x14ac:dyDescent="0.2">
      <c r="C59" s="39"/>
      <c r="D59" s="32"/>
      <c r="F59" s="104"/>
      <c r="G59" s="78"/>
      <c r="H59" s="77"/>
      <c r="I59" s="147"/>
      <c r="J59" s="77"/>
      <c r="K59" s="147"/>
      <c r="L59" s="147"/>
      <c r="M59" s="147"/>
      <c r="N59" s="77"/>
      <c r="Q59" s="130"/>
      <c r="S59" s="36"/>
    </row>
    <row r="60" spans="1:37" x14ac:dyDescent="0.2">
      <c r="C60" s="39"/>
      <c r="D60" s="32"/>
      <c r="F60" s="104"/>
      <c r="G60" s="78"/>
      <c r="H60" s="77"/>
      <c r="I60" s="147"/>
      <c r="J60" s="77"/>
      <c r="K60" s="147"/>
      <c r="L60" s="147"/>
      <c r="M60" s="147"/>
      <c r="N60" s="77"/>
      <c r="Q60" s="130"/>
      <c r="S60" s="36"/>
    </row>
    <row r="61" spans="1:37" x14ac:dyDescent="0.2">
      <c r="C61" s="39"/>
      <c r="D61" s="32"/>
      <c r="F61" s="104"/>
      <c r="G61" s="78"/>
      <c r="H61" s="77"/>
      <c r="I61" s="147"/>
      <c r="J61" s="77"/>
      <c r="K61" s="147"/>
      <c r="L61" s="147"/>
      <c r="M61" s="147"/>
      <c r="N61" s="77"/>
      <c r="Q61" s="130"/>
      <c r="S61" s="36"/>
    </row>
    <row r="62" spans="1:37" x14ac:dyDescent="0.2">
      <c r="C62" s="39"/>
      <c r="D62" s="32"/>
      <c r="F62" s="104"/>
      <c r="G62" s="78"/>
      <c r="H62" s="77"/>
      <c r="I62" s="147"/>
      <c r="J62" s="77"/>
      <c r="K62" s="147"/>
      <c r="L62" s="147"/>
      <c r="M62" s="147"/>
      <c r="N62" s="77"/>
      <c r="Q62" s="130"/>
      <c r="S62" s="36"/>
    </row>
    <row r="63" spans="1:37" x14ac:dyDescent="0.2">
      <c r="C63" s="39"/>
      <c r="D63" s="32"/>
      <c r="F63" s="104"/>
      <c r="G63" s="78"/>
      <c r="H63" s="77"/>
      <c r="I63" s="147"/>
      <c r="J63" s="77"/>
      <c r="K63" s="147"/>
      <c r="L63" s="147"/>
      <c r="M63" s="147"/>
      <c r="N63" s="77"/>
      <c r="Q63" s="130"/>
      <c r="S63" s="36"/>
    </row>
    <row r="64" spans="1:37" x14ac:dyDescent="0.2">
      <c r="C64" s="39"/>
      <c r="D64" s="32"/>
      <c r="F64" s="104"/>
      <c r="G64" s="78"/>
      <c r="H64" s="77"/>
      <c r="I64" s="147"/>
      <c r="J64" s="77"/>
      <c r="K64" s="147"/>
      <c r="L64" s="147"/>
      <c r="M64" s="147"/>
      <c r="N64" s="77"/>
      <c r="Q64" s="130"/>
      <c r="S64" s="36"/>
    </row>
    <row r="65" spans="3:19" x14ac:dyDescent="0.2">
      <c r="C65" s="39"/>
      <c r="D65" s="32"/>
      <c r="F65" s="104"/>
      <c r="G65" s="78"/>
      <c r="H65" s="77"/>
      <c r="I65" s="147"/>
      <c r="J65" s="77"/>
      <c r="K65" s="147"/>
      <c r="L65" s="147"/>
      <c r="M65" s="147"/>
      <c r="N65" s="77"/>
      <c r="Q65" s="130"/>
      <c r="S65" s="36"/>
    </row>
    <row r="66" spans="3:19" x14ac:dyDescent="0.2">
      <c r="C66" s="39"/>
      <c r="D66" s="32"/>
      <c r="F66" s="104"/>
      <c r="G66" s="78"/>
      <c r="H66" s="77"/>
      <c r="I66" s="147"/>
      <c r="J66" s="77"/>
      <c r="K66" s="147"/>
      <c r="L66" s="147"/>
      <c r="M66" s="147"/>
      <c r="N66" s="77"/>
      <c r="Q66" s="130"/>
      <c r="S66" s="36"/>
    </row>
    <row r="67" spans="3:19" x14ac:dyDescent="0.2">
      <c r="C67" s="39"/>
      <c r="D67" s="32"/>
      <c r="F67" s="104"/>
      <c r="G67" s="78"/>
      <c r="H67" s="77"/>
      <c r="I67" s="147"/>
      <c r="J67" s="77"/>
      <c r="K67" s="147"/>
      <c r="L67" s="147"/>
      <c r="M67" s="147"/>
      <c r="N67" s="77"/>
      <c r="Q67" s="130"/>
      <c r="S67" s="36"/>
    </row>
    <row r="68" spans="3:19" x14ac:dyDescent="0.2">
      <c r="C68" s="39"/>
      <c r="D68" s="32"/>
      <c r="F68" s="104"/>
      <c r="G68" s="78"/>
      <c r="H68" s="77"/>
      <c r="I68" s="147"/>
      <c r="J68" s="77"/>
      <c r="K68" s="147"/>
      <c r="L68" s="147"/>
      <c r="M68" s="147"/>
      <c r="N68" s="77"/>
      <c r="Q68" s="130"/>
      <c r="S68" s="36"/>
    </row>
    <row r="69" spans="3:19" x14ac:dyDescent="0.2">
      <c r="C69" s="39"/>
      <c r="D69" s="32"/>
      <c r="F69" s="104"/>
      <c r="G69" s="78"/>
      <c r="H69" s="77"/>
      <c r="I69" s="147"/>
      <c r="J69" s="77"/>
      <c r="K69" s="147"/>
      <c r="L69" s="147"/>
      <c r="M69" s="147"/>
      <c r="N69" s="77"/>
      <c r="Q69" s="130"/>
      <c r="S69" s="36"/>
    </row>
    <row r="70" spans="3:19" x14ac:dyDescent="0.2">
      <c r="C70" s="39"/>
      <c r="D70" s="32"/>
      <c r="F70" s="104"/>
      <c r="G70" s="78"/>
      <c r="H70" s="77"/>
      <c r="I70" s="147"/>
      <c r="J70" s="77"/>
      <c r="K70" s="147"/>
      <c r="L70" s="147"/>
      <c r="M70" s="147"/>
      <c r="N70" s="77"/>
      <c r="Q70" s="130"/>
      <c r="S70" s="36"/>
    </row>
    <row r="71" spans="3:19" x14ac:dyDescent="0.2">
      <c r="C71" s="39"/>
      <c r="D71" s="32"/>
      <c r="F71" s="104"/>
      <c r="G71" s="78"/>
      <c r="H71" s="77"/>
      <c r="I71" s="147"/>
      <c r="J71" s="77"/>
      <c r="K71" s="147"/>
      <c r="L71" s="147"/>
      <c r="M71" s="147"/>
      <c r="N71" s="77"/>
      <c r="Q71" s="130"/>
      <c r="S71" s="36"/>
    </row>
    <row r="72" spans="3:19" x14ac:dyDescent="0.2">
      <c r="C72" s="39"/>
      <c r="D72" s="32"/>
      <c r="F72" s="104"/>
      <c r="G72" s="78"/>
      <c r="H72" s="77"/>
      <c r="I72" s="147"/>
      <c r="J72" s="77"/>
      <c r="K72" s="147"/>
      <c r="L72" s="147"/>
      <c r="M72" s="147"/>
      <c r="N72" s="77"/>
      <c r="Q72" s="130"/>
      <c r="S72" s="36"/>
    </row>
    <row r="73" spans="3:19" x14ac:dyDescent="0.2">
      <c r="C73" s="39"/>
      <c r="D73" s="32"/>
      <c r="F73" s="104"/>
      <c r="G73" s="78"/>
      <c r="H73" s="77"/>
      <c r="I73" s="147"/>
      <c r="J73" s="77"/>
      <c r="K73" s="147"/>
      <c r="L73" s="147"/>
      <c r="M73" s="147"/>
      <c r="N73" s="77"/>
      <c r="Q73" s="130"/>
      <c r="S73" s="36"/>
    </row>
    <row r="74" spans="3:19" x14ac:dyDescent="0.2">
      <c r="C74" s="39"/>
      <c r="D74" s="32"/>
      <c r="F74" s="104"/>
      <c r="G74" s="78"/>
      <c r="H74" s="77"/>
      <c r="I74" s="147"/>
      <c r="J74" s="77"/>
      <c r="K74" s="147"/>
      <c r="L74" s="147"/>
      <c r="M74" s="147"/>
      <c r="N74" s="77"/>
      <c r="Q74" s="130"/>
      <c r="S74" s="36"/>
    </row>
    <row r="75" spans="3:19" x14ac:dyDescent="0.2">
      <c r="C75" s="39"/>
      <c r="D75" s="32"/>
      <c r="F75" s="104"/>
      <c r="G75" s="78"/>
      <c r="H75" s="77"/>
      <c r="I75" s="147"/>
      <c r="J75" s="77"/>
      <c r="K75" s="147"/>
      <c r="L75" s="147"/>
      <c r="M75" s="147"/>
      <c r="N75" s="77"/>
      <c r="Q75" s="130"/>
      <c r="S75" s="36"/>
    </row>
    <row r="76" spans="3:19" x14ac:dyDescent="0.2">
      <c r="C76" s="39"/>
      <c r="D76" s="32"/>
      <c r="F76" s="104"/>
      <c r="G76" s="78"/>
      <c r="H76" s="77"/>
      <c r="I76" s="147"/>
      <c r="J76" s="77"/>
      <c r="K76" s="147"/>
      <c r="L76" s="147"/>
      <c r="M76" s="147"/>
      <c r="N76" s="77"/>
      <c r="Q76" s="130"/>
      <c r="S76" s="36"/>
    </row>
    <row r="77" spans="3:19" x14ac:dyDescent="0.2">
      <c r="C77" s="39"/>
      <c r="D77" s="32"/>
      <c r="F77" s="104"/>
      <c r="G77" s="78"/>
      <c r="H77" s="77"/>
      <c r="I77" s="147"/>
      <c r="J77" s="77"/>
      <c r="K77" s="147"/>
      <c r="L77" s="147"/>
      <c r="M77" s="147"/>
      <c r="N77" s="77"/>
      <c r="Q77" s="130"/>
      <c r="S77" s="36"/>
    </row>
    <row r="78" spans="3:19" x14ac:dyDescent="0.2">
      <c r="C78" s="39"/>
      <c r="D78" s="32"/>
      <c r="F78" s="104"/>
      <c r="G78" s="78"/>
      <c r="H78" s="77"/>
      <c r="I78" s="147"/>
      <c r="J78" s="77"/>
      <c r="K78" s="147"/>
      <c r="L78" s="147"/>
      <c r="M78" s="147"/>
      <c r="N78" s="77"/>
      <c r="Q78" s="130"/>
      <c r="S78" s="36"/>
    </row>
    <row r="79" spans="3:19" x14ac:dyDescent="0.2">
      <c r="C79" s="39"/>
      <c r="D79" s="32"/>
      <c r="F79" s="104"/>
      <c r="G79" s="78"/>
      <c r="H79" s="77"/>
      <c r="I79" s="147"/>
      <c r="J79" s="77"/>
      <c r="K79" s="147"/>
      <c r="L79" s="147"/>
      <c r="M79" s="147"/>
      <c r="N79" s="77"/>
      <c r="Q79" s="130"/>
      <c r="S79" s="36"/>
    </row>
    <row r="80" spans="3:19" x14ac:dyDescent="0.2">
      <c r="C80" s="39"/>
      <c r="D80" s="32"/>
      <c r="F80" s="104"/>
      <c r="G80" s="78"/>
      <c r="H80" s="77"/>
      <c r="I80" s="147"/>
      <c r="J80" s="77"/>
      <c r="K80" s="147"/>
      <c r="L80" s="147"/>
      <c r="M80" s="147"/>
      <c r="N80" s="77"/>
      <c r="Q80" s="130"/>
      <c r="S80" s="36"/>
    </row>
    <row r="81" spans="3:17" x14ac:dyDescent="0.2">
      <c r="C81" s="39"/>
      <c r="D81" s="32"/>
      <c r="F81" s="104"/>
      <c r="G81" s="78"/>
      <c r="H81" s="31"/>
      <c r="I81" s="147"/>
      <c r="J81" s="77"/>
      <c r="K81" s="147"/>
      <c r="L81" s="147"/>
      <c r="M81" s="147"/>
      <c r="N81" s="77"/>
      <c r="Q81" s="130"/>
    </row>
    <row r="82" spans="3:17" x14ac:dyDescent="0.2">
      <c r="C82" s="39"/>
      <c r="D82" s="32"/>
      <c r="F82" s="104"/>
      <c r="G82" s="78"/>
      <c r="H82" s="31"/>
      <c r="I82" s="147"/>
      <c r="J82" s="77"/>
      <c r="K82" s="147"/>
      <c r="L82" s="147"/>
      <c r="M82" s="147"/>
      <c r="N82" s="77"/>
      <c r="Q82" s="130"/>
    </row>
    <row r="83" spans="3:17" x14ac:dyDescent="0.2">
      <c r="C83" s="39"/>
      <c r="D83" s="32"/>
      <c r="F83" s="104"/>
      <c r="G83" s="78"/>
      <c r="H83" s="31"/>
      <c r="I83" s="147"/>
      <c r="J83" s="77"/>
      <c r="K83" s="147"/>
      <c r="L83" s="147"/>
      <c r="M83" s="147"/>
      <c r="N83" s="77"/>
      <c r="Q83" s="130"/>
    </row>
    <row r="84" spans="3:17" x14ac:dyDescent="0.2">
      <c r="C84" s="39"/>
      <c r="D84" s="32"/>
      <c r="F84" s="104"/>
      <c r="G84" s="78"/>
      <c r="H84" s="31"/>
      <c r="I84" s="147"/>
      <c r="J84" s="77"/>
      <c r="K84" s="147"/>
      <c r="L84" s="147"/>
      <c r="M84" s="147"/>
      <c r="N84" s="77"/>
      <c r="Q84" s="130"/>
    </row>
    <row r="85" spans="3:17" x14ac:dyDescent="0.2">
      <c r="C85" s="39"/>
      <c r="D85" s="32"/>
      <c r="F85" s="104"/>
      <c r="G85" s="78"/>
      <c r="H85" s="31"/>
      <c r="I85" s="147"/>
      <c r="J85" s="77"/>
      <c r="K85" s="147"/>
      <c r="L85" s="147"/>
      <c r="M85" s="147"/>
      <c r="N85" s="77"/>
      <c r="Q85" s="130"/>
    </row>
    <row r="86" spans="3:17" x14ac:dyDescent="0.2">
      <c r="C86" s="39"/>
      <c r="D86" s="32"/>
      <c r="F86" s="104"/>
      <c r="G86" s="78"/>
      <c r="H86" s="31"/>
      <c r="I86" s="147"/>
      <c r="J86" s="77"/>
      <c r="K86" s="147"/>
      <c r="L86" s="147"/>
      <c r="M86" s="147"/>
      <c r="N86" s="77"/>
      <c r="Q86" s="130"/>
    </row>
    <row r="87" spans="3:17" x14ac:dyDescent="0.2">
      <c r="C87" s="39"/>
      <c r="D87" s="32"/>
      <c r="H87" s="31"/>
      <c r="I87" s="147"/>
      <c r="J87" s="77"/>
      <c r="K87" s="147"/>
      <c r="L87" s="147"/>
      <c r="M87" s="147"/>
      <c r="N87" s="77"/>
      <c r="Q87" s="130"/>
    </row>
    <row r="88" spans="3:17" x14ac:dyDescent="0.2">
      <c r="C88" s="39"/>
      <c r="D88" s="32"/>
      <c r="H88" s="31"/>
      <c r="I88" s="147"/>
      <c r="J88" s="77"/>
      <c r="K88" s="147"/>
      <c r="L88" s="147"/>
      <c r="M88" s="147"/>
      <c r="N88" s="77"/>
      <c r="Q88" s="130"/>
    </row>
    <row r="89" spans="3:17" x14ac:dyDescent="0.2">
      <c r="C89" s="39"/>
      <c r="D89" s="32"/>
      <c r="H89" s="31"/>
      <c r="I89" s="147"/>
      <c r="J89" s="77"/>
      <c r="K89" s="147"/>
      <c r="L89" s="147"/>
      <c r="M89" s="147"/>
      <c r="N89" s="77"/>
      <c r="Q89" s="130"/>
    </row>
    <row r="90" spans="3:17" x14ac:dyDescent="0.2">
      <c r="C90" s="39"/>
      <c r="D90" s="32"/>
      <c r="H90" s="31"/>
      <c r="I90" s="147"/>
      <c r="J90" s="77"/>
      <c r="K90" s="147"/>
      <c r="L90" s="147"/>
      <c r="M90" s="147"/>
      <c r="N90" s="77"/>
      <c r="Q90" s="130"/>
    </row>
    <row r="91" spans="3:17" x14ac:dyDescent="0.2">
      <c r="C91" s="39"/>
      <c r="D91" s="32"/>
      <c r="H91" s="31"/>
      <c r="I91" s="147"/>
      <c r="J91" s="77"/>
      <c r="K91" s="147"/>
      <c r="L91" s="147"/>
      <c r="M91" s="147"/>
      <c r="N91" s="77"/>
      <c r="Q91" s="130"/>
    </row>
    <row r="92" spans="3:17" x14ac:dyDescent="0.2">
      <c r="C92" s="39"/>
      <c r="D92" s="32"/>
      <c r="H92" s="31"/>
      <c r="I92" s="147"/>
      <c r="J92" s="77"/>
      <c r="K92" s="147"/>
      <c r="L92" s="147"/>
      <c r="M92" s="147"/>
      <c r="N92" s="77"/>
      <c r="Q92" s="130"/>
    </row>
    <row r="93" spans="3:17" x14ac:dyDescent="0.2">
      <c r="C93" s="39"/>
      <c r="D93" s="32"/>
      <c r="H93" s="31"/>
      <c r="I93" s="147"/>
      <c r="J93" s="77"/>
      <c r="K93" s="147"/>
      <c r="L93" s="147"/>
      <c r="M93" s="147"/>
      <c r="N93" s="77"/>
      <c r="Q93" s="130"/>
    </row>
    <row r="94" spans="3:17" x14ac:dyDescent="0.2">
      <c r="C94" s="39"/>
      <c r="D94" s="32"/>
      <c r="H94" s="31"/>
      <c r="I94" s="147"/>
      <c r="J94" s="77"/>
      <c r="K94" s="147"/>
      <c r="L94" s="147"/>
      <c r="M94" s="147"/>
      <c r="N94" s="77"/>
      <c r="Q94" s="130"/>
    </row>
    <row r="95" spans="3:17" x14ac:dyDescent="0.2">
      <c r="C95" s="39"/>
      <c r="D95" s="32"/>
      <c r="H95" s="31"/>
      <c r="I95" s="147"/>
      <c r="J95" s="77"/>
      <c r="K95" s="147"/>
      <c r="L95" s="147"/>
      <c r="M95" s="147"/>
      <c r="N95" s="77"/>
      <c r="Q95" s="130"/>
    </row>
    <row r="96" spans="3:17" x14ac:dyDescent="0.2">
      <c r="C96" s="39"/>
      <c r="D96" s="32"/>
      <c r="H96" s="31"/>
      <c r="I96" s="147"/>
      <c r="J96" s="77"/>
      <c r="K96" s="147"/>
      <c r="L96" s="147"/>
      <c r="M96" s="147"/>
      <c r="N96" s="77"/>
      <c r="Q96" s="130"/>
    </row>
    <row r="97" spans="3:17" ht="17" thickBot="1" x14ac:dyDescent="0.25">
      <c r="C97" s="40"/>
      <c r="D97" s="32"/>
      <c r="H97" s="31"/>
      <c r="I97" s="147"/>
      <c r="J97" s="77"/>
      <c r="K97" s="147"/>
      <c r="L97" s="147"/>
      <c r="M97" s="147"/>
      <c r="N97" s="77"/>
      <c r="Q97" s="130"/>
    </row>
    <row r="98" spans="3:17" ht="17" thickTop="1" x14ac:dyDescent="0.2">
      <c r="H98" s="31"/>
      <c r="I98" s="147"/>
      <c r="J98" s="77"/>
      <c r="K98" s="147"/>
      <c r="L98" s="147"/>
      <c r="M98" s="147"/>
      <c r="N98" s="77"/>
      <c r="Q98" s="130"/>
    </row>
    <row r="99" spans="3:17" x14ac:dyDescent="0.2">
      <c r="H99" s="31"/>
      <c r="I99" s="147"/>
      <c r="J99" s="77"/>
      <c r="K99" s="147"/>
      <c r="L99" s="147"/>
      <c r="M99" s="147"/>
      <c r="N99" s="77"/>
      <c r="Q99" s="130"/>
    </row>
    <row r="100" spans="3:17" x14ac:dyDescent="0.2">
      <c r="H100" s="31"/>
      <c r="I100" s="147"/>
      <c r="J100" s="77"/>
      <c r="K100" s="147"/>
      <c r="L100" s="147"/>
      <c r="M100" s="147"/>
      <c r="N100" s="77"/>
      <c r="Q100" s="130"/>
    </row>
    <row r="101" spans="3:17" x14ac:dyDescent="0.2">
      <c r="H101" s="31"/>
      <c r="I101" s="147"/>
      <c r="J101" s="77"/>
      <c r="K101" s="147"/>
      <c r="L101" s="147"/>
      <c r="M101" s="147"/>
      <c r="N101" s="77"/>
      <c r="Q101" s="130"/>
    </row>
    <row r="102" spans="3:17" x14ac:dyDescent="0.2">
      <c r="H102" s="31"/>
      <c r="I102" s="147"/>
      <c r="J102" s="77"/>
      <c r="K102" s="147"/>
      <c r="L102" s="147"/>
      <c r="M102" s="147"/>
      <c r="N102" s="77"/>
      <c r="Q102" s="130"/>
    </row>
    <row r="103" spans="3:17" x14ac:dyDescent="0.2">
      <c r="H103" s="31"/>
      <c r="I103" s="147"/>
      <c r="J103" s="77"/>
      <c r="K103" s="147"/>
      <c r="L103" s="147"/>
      <c r="M103" s="147"/>
      <c r="N103" s="77"/>
      <c r="Q103" s="130"/>
    </row>
    <row r="104" spans="3:17" x14ac:dyDescent="0.2">
      <c r="Q104" s="130"/>
    </row>
    <row r="105" spans="3:17" x14ac:dyDescent="0.2">
      <c r="Q105" s="130"/>
    </row>
    <row r="106" spans="3:17" x14ac:dyDescent="0.2">
      <c r="Q106" s="130"/>
    </row>
    <row r="107" spans="3:17" x14ac:dyDescent="0.2">
      <c r="Q107" s="130"/>
    </row>
    <row r="108" spans="3:17" x14ac:dyDescent="0.2">
      <c r="Q108" s="130"/>
    </row>
    <row r="109" spans="3:17" x14ac:dyDescent="0.2">
      <c r="Q109" s="130"/>
    </row>
    <row r="110" spans="3:17" x14ac:dyDescent="0.2">
      <c r="Q110" s="130"/>
    </row>
    <row r="111" spans="3:17" x14ac:dyDescent="0.2">
      <c r="Q111" s="130"/>
    </row>
    <row r="112" spans="3:17" x14ac:dyDescent="0.2">
      <c r="Q112" s="130"/>
    </row>
    <row r="113" spans="17:17" x14ac:dyDescent="0.2">
      <c r="Q113" s="130"/>
    </row>
    <row r="114" spans="17:17" x14ac:dyDescent="0.2">
      <c r="Q114" s="130"/>
    </row>
    <row r="115" spans="17:17" x14ac:dyDescent="0.2">
      <c r="Q115" s="130"/>
    </row>
    <row r="116" spans="17:17" x14ac:dyDescent="0.2">
      <c r="Q116" s="130"/>
    </row>
    <row r="117" spans="17:17" x14ac:dyDescent="0.2">
      <c r="Q117" s="130"/>
    </row>
    <row r="118" spans="17:17" x14ac:dyDescent="0.2">
      <c r="Q118" s="130"/>
    </row>
    <row r="119" spans="17:17" x14ac:dyDescent="0.2">
      <c r="Q119" s="130"/>
    </row>
    <row r="120" spans="17:17" x14ac:dyDescent="0.2">
      <c r="Q120" s="130"/>
    </row>
    <row r="121" spans="17:17" x14ac:dyDescent="0.2">
      <c r="Q121" s="130"/>
    </row>
    <row r="122" spans="17:17" x14ac:dyDescent="0.2">
      <c r="Q122" s="130"/>
    </row>
    <row r="123" spans="17:17" x14ac:dyDescent="0.2">
      <c r="Q123" s="130"/>
    </row>
    <row r="124" spans="17:17" x14ac:dyDescent="0.2">
      <c r="Q124" s="130"/>
    </row>
    <row r="125" spans="17:17" x14ac:dyDescent="0.2">
      <c r="Q125" s="130"/>
    </row>
    <row r="126" spans="17:17" x14ac:dyDescent="0.2">
      <c r="Q126" s="130"/>
    </row>
    <row r="127" spans="17:17" x14ac:dyDescent="0.2">
      <c r="Q127" s="130"/>
    </row>
    <row r="128" spans="17:17" x14ac:dyDescent="0.2">
      <c r="Q128" s="130"/>
    </row>
    <row r="129" spans="17:17" x14ac:dyDescent="0.2">
      <c r="Q129" s="130"/>
    </row>
    <row r="130" spans="17:17" x14ac:dyDescent="0.2">
      <c r="Q130" s="130"/>
    </row>
    <row r="131" spans="17:17" x14ac:dyDescent="0.2">
      <c r="Q131" s="130"/>
    </row>
    <row r="132" spans="17:17" x14ac:dyDescent="0.2">
      <c r="Q132" s="130"/>
    </row>
    <row r="133" spans="17:17" x14ac:dyDescent="0.2">
      <c r="Q133" s="130"/>
    </row>
    <row r="134" spans="17:17" x14ac:dyDescent="0.2">
      <c r="Q134" s="130"/>
    </row>
    <row r="135" spans="17:17" x14ac:dyDescent="0.2">
      <c r="Q135" s="130"/>
    </row>
    <row r="136" spans="17:17" x14ac:dyDescent="0.2">
      <c r="Q136" s="130"/>
    </row>
    <row r="137" spans="17:17" x14ac:dyDescent="0.2">
      <c r="Q137" s="130"/>
    </row>
    <row r="138" spans="17:17" x14ac:dyDescent="0.2">
      <c r="Q138" s="130"/>
    </row>
    <row r="139" spans="17:17" x14ac:dyDescent="0.2">
      <c r="Q139" s="130"/>
    </row>
    <row r="140" spans="17:17" x14ac:dyDescent="0.2">
      <c r="Q140" s="130"/>
    </row>
    <row r="141" spans="17:17" x14ac:dyDescent="0.2">
      <c r="Q141" s="130"/>
    </row>
    <row r="142" spans="17:17" x14ac:dyDescent="0.2">
      <c r="Q142" s="130"/>
    </row>
    <row r="143" spans="17:17" x14ac:dyDescent="0.2">
      <c r="Q143" s="130"/>
    </row>
    <row r="144" spans="17:17" x14ac:dyDescent="0.2">
      <c r="Q144" s="130"/>
    </row>
    <row r="145" spans="17:17" x14ac:dyDescent="0.2">
      <c r="Q145" s="130"/>
    </row>
    <row r="146" spans="17:17" x14ac:dyDescent="0.2">
      <c r="Q146" s="130"/>
    </row>
    <row r="147" spans="17:17" x14ac:dyDescent="0.2">
      <c r="Q147" s="130"/>
    </row>
    <row r="148" spans="17:17" x14ac:dyDescent="0.2">
      <c r="Q148" s="130"/>
    </row>
    <row r="149" spans="17:17" x14ac:dyDescent="0.2">
      <c r="Q149" s="130"/>
    </row>
    <row r="150" spans="17:17" x14ac:dyDescent="0.2">
      <c r="Q150" s="130"/>
    </row>
    <row r="151" spans="17:17" x14ac:dyDescent="0.2">
      <c r="Q151" s="130"/>
    </row>
    <row r="152" spans="17:17" x14ac:dyDescent="0.2">
      <c r="Q152" s="130"/>
    </row>
    <row r="153" spans="17:17" x14ac:dyDescent="0.2">
      <c r="Q153" s="130"/>
    </row>
    <row r="154" spans="17:17" x14ac:dyDescent="0.2">
      <c r="Q154" s="130"/>
    </row>
    <row r="155" spans="17:17" x14ac:dyDescent="0.2">
      <c r="Q155" s="130"/>
    </row>
    <row r="156" spans="17:17" x14ac:dyDescent="0.2">
      <c r="Q156" s="130"/>
    </row>
    <row r="157" spans="17:17" x14ac:dyDescent="0.2">
      <c r="Q157" s="130"/>
    </row>
    <row r="158" spans="17:17" x14ac:dyDescent="0.2">
      <c r="Q158" s="130"/>
    </row>
    <row r="159" spans="17:17" x14ac:dyDescent="0.2">
      <c r="Q159" s="130"/>
    </row>
    <row r="160" spans="17:17" x14ac:dyDescent="0.2">
      <c r="Q160" s="130"/>
    </row>
    <row r="161" spans="17:17" x14ac:dyDescent="0.2">
      <c r="Q161" s="130"/>
    </row>
    <row r="162" spans="17:17" x14ac:dyDescent="0.2">
      <c r="Q162" s="130"/>
    </row>
    <row r="163" spans="17:17" x14ac:dyDescent="0.2">
      <c r="Q163" s="130"/>
    </row>
    <row r="164" spans="17:17" x14ac:dyDescent="0.2">
      <c r="Q164" s="130"/>
    </row>
    <row r="165" spans="17:17" x14ac:dyDescent="0.2">
      <c r="Q165" s="130"/>
    </row>
    <row r="166" spans="17:17" x14ac:dyDescent="0.2">
      <c r="Q166" s="130"/>
    </row>
    <row r="167" spans="17:17" x14ac:dyDescent="0.2">
      <c r="Q167" s="130"/>
    </row>
    <row r="168" spans="17:17" x14ac:dyDescent="0.2">
      <c r="Q168" s="130"/>
    </row>
    <row r="169" spans="17:17" x14ac:dyDescent="0.2">
      <c r="Q169" s="130"/>
    </row>
    <row r="170" spans="17:17" x14ac:dyDescent="0.2">
      <c r="Q170" s="130"/>
    </row>
    <row r="171" spans="17:17" x14ac:dyDescent="0.2">
      <c r="Q171" s="130"/>
    </row>
    <row r="172" spans="17:17" x14ac:dyDescent="0.2">
      <c r="Q172" s="130"/>
    </row>
    <row r="173" spans="17:17" x14ac:dyDescent="0.2">
      <c r="Q173" s="130"/>
    </row>
    <row r="174" spans="17:17" x14ac:dyDescent="0.2">
      <c r="Q174" s="130"/>
    </row>
    <row r="175" spans="17:17" x14ac:dyDescent="0.2">
      <c r="Q175" s="130"/>
    </row>
    <row r="176" spans="17:17" x14ac:dyDescent="0.2">
      <c r="Q176" s="130"/>
    </row>
    <row r="177" spans="17:17" x14ac:dyDescent="0.2">
      <c r="Q177" s="130"/>
    </row>
    <row r="178" spans="17:17" x14ac:dyDescent="0.2">
      <c r="Q178" s="130"/>
    </row>
    <row r="179" spans="17:17" x14ac:dyDescent="0.2">
      <c r="Q179" s="130"/>
    </row>
    <row r="180" spans="17:17" x14ac:dyDescent="0.2">
      <c r="Q180" s="130"/>
    </row>
    <row r="181" spans="17:17" x14ac:dyDescent="0.2">
      <c r="Q181" s="130"/>
    </row>
    <row r="182" spans="17:17" x14ac:dyDescent="0.2">
      <c r="Q182" s="130"/>
    </row>
    <row r="183" spans="17:17" x14ac:dyDescent="0.2">
      <c r="Q183" s="130"/>
    </row>
    <row r="184" spans="17:17" x14ac:dyDescent="0.2">
      <c r="Q184" s="130"/>
    </row>
    <row r="185" spans="17:17" x14ac:dyDescent="0.2">
      <c r="Q185" s="130"/>
    </row>
    <row r="186" spans="17:17" x14ac:dyDescent="0.2">
      <c r="Q186" s="130"/>
    </row>
    <row r="187" spans="17:17" x14ac:dyDescent="0.2">
      <c r="Q187" s="130"/>
    </row>
    <row r="188" spans="17:17" x14ac:dyDescent="0.2">
      <c r="Q188" s="130"/>
    </row>
    <row r="189" spans="17:17" x14ac:dyDescent="0.2">
      <c r="Q189" s="130"/>
    </row>
    <row r="190" spans="17:17" x14ac:dyDescent="0.2">
      <c r="Q190" s="130"/>
    </row>
    <row r="191" spans="17:17" x14ac:dyDescent="0.2">
      <c r="Q191" s="130"/>
    </row>
    <row r="192" spans="17:17" x14ac:dyDescent="0.2">
      <c r="Q192" s="130"/>
    </row>
    <row r="193" spans="17:17" x14ac:dyDescent="0.2">
      <c r="Q193" s="130"/>
    </row>
    <row r="194" spans="17:17" x14ac:dyDescent="0.2">
      <c r="Q194" s="130"/>
    </row>
    <row r="195" spans="17:17" x14ac:dyDescent="0.2">
      <c r="Q195" s="130"/>
    </row>
    <row r="196" spans="17:17" x14ac:dyDescent="0.2">
      <c r="Q196" s="130"/>
    </row>
    <row r="197" spans="17:17" x14ac:dyDescent="0.2">
      <c r="Q197" s="130"/>
    </row>
    <row r="198" spans="17:17" x14ac:dyDescent="0.2">
      <c r="Q198" s="130"/>
    </row>
    <row r="199" spans="17:17" x14ac:dyDescent="0.2">
      <c r="Q199" s="130"/>
    </row>
    <row r="200" spans="17:17" x14ac:dyDescent="0.2">
      <c r="Q200" s="130"/>
    </row>
    <row r="201" spans="17:17" x14ac:dyDescent="0.2">
      <c r="Q201" s="130"/>
    </row>
    <row r="202" spans="17:17" x14ac:dyDescent="0.2">
      <c r="Q202" s="130"/>
    </row>
    <row r="203" spans="17:17" x14ac:dyDescent="0.2">
      <c r="Q203" s="130"/>
    </row>
    <row r="204" spans="17:17" x14ac:dyDescent="0.2">
      <c r="Q204" s="130"/>
    </row>
    <row r="205" spans="17:17" x14ac:dyDescent="0.2">
      <c r="Q205" s="130"/>
    </row>
    <row r="206" spans="17:17" x14ac:dyDescent="0.2">
      <c r="Q206" s="130"/>
    </row>
  </sheetData>
  <pageMargins left="0.7" right="0.7" top="0.75" bottom="0.75" header="0.3" footer="0.3"/>
  <pageSetup scale="16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2A22C-7000-3142-9A18-3BEACD042B96}">
  <dimension ref="A1:AK103"/>
  <sheetViews>
    <sheetView zoomScale="90" zoomScaleNormal="90" workbookViewId="0"/>
  </sheetViews>
  <sheetFormatPr baseColWidth="10" defaultRowHeight="16" x14ac:dyDescent="0.2"/>
  <cols>
    <col min="1" max="1" width="14.83203125" style="17" customWidth="1"/>
    <col min="2" max="2" width="15.6640625" style="17" customWidth="1"/>
    <col min="3" max="3" width="10.83203125" style="18"/>
    <col min="4" max="4" width="25.1640625" style="8" customWidth="1"/>
    <col min="5" max="5" width="27.1640625" style="9" bestFit="1" customWidth="1"/>
    <col min="6" max="6" width="20.83203125" style="9" bestFit="1" customWidth="1"/>
    <col min="7" max="7" width="24.33203125" style="13" bestFit="1" customWidth="1"/>
    <col min="8" max="8" width="24.1640625" style="13" bestFit="1" customWidth="1"/>
    <col min="9" max="9" width="14.5" style="149" bestFit="1" customWidth="1"/>
    <col min="10" max="10" width="25.1640625" style="13" bestFit="1" customWidth="1"/>
    <col min="11" max="13" width="16.6640625" style="149" customWidth="1"/>
    <col min="14" max="14" width="12.33203125" style="13" customWidth="1"/>
    <col min="15" max="15" width="17" style="10" bestFit="1" customWidth="1"/>
    <col min="16" max="16" width="16.6640625" style="10" bestFit="1" customWidth="1"/>
    <col min="17" max="17" width="16.33203125" style="15" bestFit="1" customWidth="1"/>
    <col min="18" max="18" width="16.6640625" style="12" bestFit="1" customWidth="1"/>
    <col min="19" max="19" width="11" style="14" bestFit="1" customWidth="1"/>
    <col min="20" max="20" width="11.83203125" style="14" bestFit="1" customWidth="1"/>
    <col min="21" max="21" width="46.33203125" style="14" bestFit="1" customWidth="1"/>
    <col min="22" max="22" width="15.33203125" style="7" bestFit="1" customWidth="1"/>
    <col min="23" max="16384" width="10.83203125" style="7"/>
  </cols>
  <sheetData>
    <row r="1" spans="1:37" s="51" customFormat="1" ht="23" x14ac:dyDescent="0.25">
      <c r="A1" s="170" t="s">
        <v>34</v>
      </c>
      <c r="B1" s="42"/>
      <c r="D1" s="44"/>
      <c r="E1" s="45"/>
      <c r="F1" s="101"/>
      <c r="G1" s="49"/>
      <c r="H1" s="74"/>
      <c r="I1" s="141"/>
      <c r="J1" s="74"/>
      <c r="K1" s="141"/>
      <c r="L1" s="141"/>
      <c r="M1" s="141"/>
      <c r="N1" s="44"/>
      <c r="O1" s="46"/>
      <c r="P1" s="47"/>
      <c r="Q1" s="48"/>
      <c r="R1" s="46"/>
      <c r="S1" s="50"/>
      <c r="T1" s="46"/>
      <c r="U1" s="46"/>
    </row>
    <row r="2" spans="1:37" s="51" customFormat="1" ht="17" thickBot="1" x14ac:dyDescent="0.25">
      <c r="A2" s="43" t="s">
        <v>0</v>
      </c>
      <c r="B2" s="43" t="s">
        <v>1</v>
      </c>
      <c r="D2" s="44"/>
      <c r="E2" s="45"/>
      <c r="F2" s="101"/>
      <c r="G2" s="49"/>
      <c r="H2" s="74"/>
      <c r="I2" s="141"/>
      <c r="J2" s="74"/>
      <c r="K2" s="141"/>
      <c r="L2" s="141"/>
      <c r="M2" s="141"/>
      <c r="N2" s="44"/>
      <c r="O2" s="46"/>
      <c r="P2" s="47"/>
      <c r="Q2" s="48"/>
      <c r="R2" s="46"/>
      <c r="S2" s="50"/>
      <c r="T2" s="46"/>
      <c r="U2" s="46"/>
    </row>
    <row r="3" spans="1:37" s="4" customFormat="1" ht="18" thickTop="1" thickBot="1" x14ac:dyDescent="0.25">
      <c r="A3" s="43" t="s">
        <v>22</v>
      </c>
      <c r="B3" s="43" t="s">
        <v>25</v>
      </c>
      <c r="C3" s="37" t="s">
        <v>3</v>
      </c>
      <c r="D3" s="20" t="s">
        <v>42</v>
      </c>
      <c r="E3" s="21" t="s">
        <v>52</v>
      </c>
      <c r="F3" s="102" t="s">
        <v>12</v>
      </c>
      <c r="G3" s="125" t="s">
        <v>43</v>
      </c>
      <c r="H3" s="98" t="s">
        <v>44</v>
      </c>
      <c r="I3" s="142" t="s">
        <v>45</v>
      </c>
      <c r="J3" s="98" t="s">
        <v>46</v>
      </c>
      <c r="K3" s="142" t="s">
        <v>47</v>
      </c>
      <c r="L3" s="142" t="s">
        <v>48</v>
      </c>
      <c r="M3" s="142" t="s">
        <v>49</v>
      </c>
      <c r="N3" s="98" t="s">
        <v>6</v>
      </c>
      <c r="O3" s="22" t="s">
        <v>7</v>
      </c>
      <c r="P3" s="35" t="s">
        <v>9</v>
      </c>
      <c r="Q3" s="23" t="s">
        <v>11</v>
      </c>
      <c r="R3" s="24" t="s">
        <v>10</v>
      </c>
      <c r="S3" s="26" t="s">
        <v>13</v>
      </c>
      <c r="T3" s="25" t="s">
        <v>14</v>
      </c>
      <c r="U3" s="25" t="s">
        <v>2</v>
      </c>
      <c r="V3" s="3"/>
    </row>
    <row r="4" spans="1:37" s="64" customFormat="1" ht="17" thickTop="1" x14ac:dyDescent="0.2">
      <c r="A4" s="52" t="s">
        <v>60</v>
      </c>
      <c r="B4" s="52"/>
      <c r="C4" s="53"/>
      <c r="D4" s="54"/>
      <c r="E4" s="55"/>
      <c r="F4" s="103"/>
      <c r="G4" s="61"/>
      <c r="H4" s="75"/>
      <c r="I4" s="143"/>
      <c r="J4" s="75"/>
      <c r="K4" s="143"/>
      <c r="L4" s="143"/>
      <c r="M4" s="143"/>
      <c r="N4" s="58"/>
      <c r="O4" s="56"/>
      <c r="P4" s="57"/>
      <c r="Q4" s="59"/>
      <c r="R4" s="60"/>
      <c r="S4" s="62"/>
      <c r="T4" s="60"/>
      <c r="U4" s="60"/>
      <c r="V4" s="63"/>
    </row>
    <row r="5" spans="1:37" x14ac:dyDescent="0.2">
      <c r="A5" s="17">
        <v>45310</v>
      </c>
      <c r="B5" s="17">
        <v>45489</v>
      </c>
      <c r="C5" s="38" t="s">
        <v>5</v>
      </c>
      <c r="D5" s="32">
        <v>-8.9700000000000002E-2</v>
      </c>
      <c r="E5" s="9">
        <v>45401</v>
      </c>
      <c r="F5" s="139">
        <v>-0.251</v>
      </c>
      <c r="G5" s="27">
        <v>0.19800000000000001</v>
      </c>
      <c r="H5" s="76">
        <v>0.44900000000000001</v>
      </c>
      <c r="I5" s="144">
        <v>1.1000000000000001</v>
      </c>
      <c r="J5" s="76">
        <v>0.41899999999999998</v>
      </c>
      <c r="K5" s="144">
        <v>1.79</v>
      </c>
      <c r="L5" s="144">
        <v>0.28000000000000003</v>
      </c>
      <c r="M5" s="144">
        <v>0.14000000000000001</v>
      </c>
      <c r="N5" s="30">
        <f xml:space="preserve"> (G5 - D5) / (100% + D5)</f>
        <v>0.31604965396023288</v>
      </c>
      <c r="O5" s="10">
        <f>NETWORKDAYS(A5, E5, HolidaysRange)</f>
        <v>64</v>
      </c>
      <c r="P5" s="34">
        <f>E5-A5</f>
        <v>91</v>
      </c>
      <c r="Q5" s="11">
        <f>NETWORKDAYS(E5, B5, HolidaysRange)</f>
        <v>61</v>
      </c>
      <c r="R5" s="12">
        <f>B5-E5</f>
        <v>88</v>
      </c>
      <c r="S5" s="152">
        <f>O5+Q5</f>
        <v>125</v>
      </c>
      <c r="T5" s="14">
        <f>P5+R5</f>
        <v>179</v>
      </c>
    </row>
    <row r="6" spans="1:37" x14ac:dyDescent="0.2">
      <c r="A6" s="17">
        <f>A5</f>
        <v>45310</v>
      </c>
      <c r="B6" s="17">
        <f>B5</f>
        <v>45489</v>
      </c>
      <c r="C6" s="38" t="s">
        <v>17</v>
      </c>
      <c r="D6" s="33">
        <v>-3.0200000000000001E-2</v>
      </c>
      <c r="E6" s="41">
        <v>45394</v>
      </c>
      <c r="F6" s="140">
        <v>-6.4000000000000001E-2</v>
      </c>
      <c r="G6" s="27">
        <v>-4.0000000000000001E-3</v>
      </c>
      <c r="H6" s="76">
        <v>-8.0000000000000002E-3</v>
      </c>
      <c r="I6" s="144">
        <v>-0.06</v>
      </c>
      <c r="J6" s="76">
        <v>8.2000000000000003E-2</v>
      </c>
      <c r="K6" s="144">
        <v>-0.13</v>
      </c>
      <c r="L6" s="144">
        <v>0.34</v>
      </c>
      <c r="M6" s="144">
        <v>-0.4</v>
      </c>
      <c r="N6" s="30">
        <f xml:space="preserve"> (G6 - D6) / (100% + D6)</f>
        <v>2.7015879562796455E-2</v>
      </c>
      <c r="O6" s="10">
        <f>NETWORKDAYS(A6, E6, HolidaysRange)</f>
        <v>59</v>
      </c>
      <c r="P6" s="34">
        <f>E6-A6</f>
        <v>84</v>
      </c>
      <c r="Q6" s="11">
        <f>NETWORKDAYS(E6, B6, HolidaysRange)</f>
        <v>66</v>
      </c>
      <c r="R6" s="12">
        <f t="shared" ref="R6:R15" si="0">B6-E6</f>
        <v>95</v>
      </c>
      <c r="S6" s="152">
        <f t="shared" ref="S6:T7" si="1">O6+Q6</f>
        <v>125</v>
      </c>
      <c r="T6" s="14">
        <f t="shared" si="1"/>
        <v>179</v>
      </c>
    </row>
    <row r="7" spans="1:37" x14ac:dyDescent="0.2">
      <c r="A7" s="17">
        <f>A6</f>
        <v>45310</v>
      </c>
      <c r="B7" s="17">
        <f>B6</f>
        <v>45489</v>
      </c>
      <c r="C7" s="38" t="s">
        <v>61</v>
      </c>
      <c r="D7" s="33">
        <v>-2.0000000000000001E-4</v>
      </c>
      <c r="E7" s="41">
        <v>45322</v>
      </c>
      <c r="F7" s="140">
        <v>-0.10199999999999999</v>
      </c>
      <c r="G7" s="27">
        <v>0.376</v>
      </c>
      <c r="H7" s="76">
        <v>0.92500000000000004</v>
      </c>
      <c r="I7" s="144">
        <v>1.94</v>
      </c>
      <c r="J7" s="76">
        <v>0.376</v>
      </c>
      <c r="K7" s="144">
        <v>9.0500000000000007</v>
      </c>
      <c r="L7" s="144">
        <v>0.28999999999999998</v>
      </c>
      <c r="M7" s="144">
        <v>7.0000000000000007E-2</v>
      </c>
      <c r="N7" s="30">
        <f xml:space="preserve"> (G7 - D7) / (100% + D7)</f>
        <v>0.37627525505101017</v>
      </c>
      <c r="O7" s="10">
        <f>NETWORKDAYS(A7, E7, HolidaysRange)</f>
        <v>9</v>
      </c>
      <c r="P7" s="34">
        <f>E7-A7</f>
        <v>12</v>
      </c>
      <c r="Q7" s="11">
        <f>NETWORKDAYS(E7, B7, HolidaysRange)</f>
        <v>116</v>
      </c>
      <c r="R7" s="12">
        <f t="shared" si="0"/>
        <v>167</v>
      </c>
      <c r="S7" s="152">
        <f t="shared" si="1"/>
        <v>125</v>
      </c>
      <c r="T7" s="14">
        <f t="shared" si="1"/>
        <v>179</v>
      </c>
    </row>
    <row r="8" spans="1:37" s="64" customFormat="1" x14ac:dyDescent="0.2">
      <c r="A8" s="52" t="s">
        <v>16</v>
      </c>
      <c r="B8" s="52"/>
      <c r="C8" s="53"/>
      <c r="D8" s="54"/>
      <c r="E8" s="55"/>
      <c r="F8" s="103"/>
      <c r="G8" s="66"/>
      <c r="H8" s="75"/>
      <c r="I8" s="143"/>
      <c r="J8" s="75"/>
      <c r="K8" s="143"/>
      <c r="L8" s="143"/>
      <c r="M8" s="143"/>
      <c r="N8" s="79"/>
      <c r="O8" s="71"/>
      <c r="P8" s="72"/>
      <c r="Q8" s="80"/>
      <c r="R8" s="71"/>
      <c r="S8" s="67"/>
      <c r="T8" s="65"/>
      <c r="U8" s="65"/>
      <c r="V8" s="63"/>
    </row>
    <row r="9" spans="1:37" x14ac:dyDescent="0.2">
      <c r="A9" s="17">
        <v>45310</v>
      </c>
      <c r="B9" s="17">
        <v>45489</v>
      </c>
      <c r="C9" s="38" t="s">
        <v>8</v>
      </c>
      <c r="D9" s="33">
        <v>8.9999999999999998E-4</v>
      </c>
      <c r="E9" s="5">
        <v>45322</v>
      </c>
      <c r="F9" s="150">
        <v>-5.3999999999999999E-2</v>
      </c>
      <c r="G9" s="27">
        <v>0.17799999999999999</v>
      </c>
      <c r="H9" s="76">
        <v>0.4</v>
      </c>
      <c r="I9" s="144">
        <v>3.29</v>
      </c>
      <c r="J9" s="76">
        <v>0.105</v>
      </c>
      <c r="K9" s="144">
        <v>7.46</v>
      </c>
      <c r="L9" s="144"/>
      <c r="M9" s="144"/>
      <c r="N9" s="30">
        <f xml:space="preserve"> (G9 - D9) / (100% + D9)</f>
        <v>0.17694075332201017</v>
      </c>
      <c r="O9" s="10">
        <f>NETWORKDAYS(A9, E9, HolidaysRange)</f>
        <v>9</v>
      </c>
      <c r="P9" s="34">
        <f>E9-A9</f>
        <v>12</v>
      </c>
      <c r="Q9" s="11">
        <f>NETWORKDAYS(E9, B9, HolidaysRange)</f>
        <v>116</v>
      </c>
      <c r="R9" s="12">
        <f t="shared" si="0"/>
        <v>167</v>
      </c>
      <c r="S9" s="152">
        <f t="shared" ref="S9:T11" si="2">O9+Q9</f>
        <v>125</v>
      </c>
      <c r="T9" s="14">
        <f t="shared" si="2"/>
        <v>179</v>
      </c>
      <c r="U9" s="14" t="s">
        <v>32</v>
      </c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37" x14ac:dyDescent="0.2">
      <c r="A10" s="17">
        <f>A9</f>
        <v>45310</v>
      </c>
      <c r="B10" s="17">
        <f>B9</f>
        <v>45489</v>
      </c>
      <c r="C10" s="38" t="s">
        <v>15</v>
      </c>
      <c r="D10" s="32">
        <v>-1.4200000000000001E-2</v>
      </c>
      <c r="E10" s="9">
        <v>45401</v>
      </c>
      <c r="F10" s="139">
        <v>-7.0999999999999994E-2</v>
      </c>
      <c r="G10" s="27">
        <v>0.182</v>
      </c>
      <c r="H10" s="76">
        <v>0.40799999999999997</v>
      </c>
      <c r="I10" s="144">
        <v>2.38</v>
      </c>
      <c r="J10" s="76">
        <v>0.15</v>
      </c>
      <c r="K10" s="144">
        <v>5.75</v>
      </c>
      <c r="L10" s="144">
        <v>0.11</v>
      </c>
      <c r="M10" s="144">
        <v>0.65</v>
      </c>
      <c r="N10" s="30">
        <f xml:space="preserve"> (G10 - D10) / (100% + D10)</f>
        <v>0.19902617163724892</v>
      </c>
      <c r="O10" s="10">
        <f>NETWORKDAYS(A10, E10, HolidaysRange)</f>
        <v>64</v>
      </c>
      <c r="P10" s="34">
        <f>E10-A10</f>
        <v>91</v>
      </c>
      <c r="Q10" s="11">
        <f>NETWORKDAYS(E10, B10, HolidaysRange)</f>
        <v>61</v>
      </c>
      <c r="R10" s="12">
        <f t="shared" si="0"/>
        <v>88</v>
      </c>
      <c r="S10" s="152">
        <f t="shared" si="2"/>
        <v>125</v>
      </c>
      <c r="T10" s="14">
        <f t="shared" si="2"/>
        <v>179</v>
      </c>
    </row>
    <row r="11" spans="1:37" x14ac:dyDescent="0.2">
      <c r="A11" s="17">
        <f>A10</f>
        <v>45310</v>
      </c>
      <c r="B11" s="17">
        <f>B10</f>
        <v>45489</v>
      </c>
      <c r="C11" s="38" t="s">
        <v>18</v>
      </c>
      <c r="D11" s="32">
        <v>-5.7599999999999998E-2</v>
      </c>
      <c r="E11" s="9">
        <v>45314</v>
      </c>
      <c r="F11" s="139">
        <v>-0.23599999999999999</v>
      </c>
      <c r="G11" s="27">
        <v>0.56299999999999994</v>
      </c>
      <c r="H11" s="76">
        <v>1.4970000000000001</v>
      </c>
      <c r="I11" s="144">
        <v>1.92</v>
      </c>
      <c r="J11" s="76">
        <v>0.56200000000000006</v>
      </c>
      <c r="K11" s="144">
        <v>6.33</v>
      </c>
      <c r="L11" s="144">
        <v>0.28999999999999998</v>
      </c>
      <c r="M11" s="144">
        <v>0.05</v>
      </c>
      <c r="N11" s="30">
        <f xml:space="preserve"> (G11 - D11) / (100% + D11)</f>
        <v>0.65853140916808139</v>
      </c>
      <c r="O11" s="10">
        <f>NETWORKDAYS(A11, E11, HolidaysRange)</f>
        <v>3</v>
      </c>
      <c r="P11" s="34">
        <f>E11-A11</f>
        <v>4</v>
      </c>
      <c r="Q11" s="11">
        <f>NETWORKDAYS(E11, B11, HolidaysRange)</f>
        <v>122</v>
      </c>
      <c r="R11" s="12">
        <f t="shared" si="0"/>
        <v>175</v>
      </c>
      <c r="S11" s="152">
        <f t="shared" si="2"/>
        <v>125</v>
      </c>
      <c r="T11" s="14">
        <f t="shared" si="2"/>
        <v>179</v>
      </c>
    </row>
    <row r="12" spans="1:37" s="64" customFormat="1" x14ac:dyDescent="0.2">
      <c r="A12" s="52" t="s">
        <v>59</v>
      </c>
      <c r="B12" s="68"/>
      <c r="C12" s="53"/>
      <c r="D12" s="69"/>
      <c r="E12" s="70"/>
      <c r="F12" s="106"/>
      <c r="G12" s="73"/>
      <c r="H12" s="99"/>
      <c r="I12" s="145"/>
      <c r="J12" s="99"/>
      <c r="K12" s="145"/>
      <c r="L12" s="145"/>
      <c r="M12" s="145"/>
      <c r="N12" s="79"/>
      <c r="O12" s="71"/>
      <c r="P12" s="72"/>
      <c r="Q12" s="80"/>
      <c r="R12" s="71"/>
      <c r="S12" s="153"/>
      <c r="T12" s="71"/>
      <c r="U12" s="71"/>
    </row>
    <row r="13" spans="1:37" x14ac:dyDescent="0.2">
      <c r="A13" s="17">
        <v>45310</v>
      </c>
      <c r="B13" s="17">
        <v>45489</v>
      </c>
      <c r="C13" s="38" t="s">
        <v>19</v>
      </c>
      <c r="D13" s="32">
        <v>-5.8000000000000003E-2</v>
      </c>
      <c r="E13" s="9">
        <v>45407</v>
      </c>
      <c r="F13" s="139">
        <v>-0.10100000000000001</v>
      </c>
      <c r="G13" s="27">
        <v>2.1000000000000001E-2</v>
      </c>
      <c r="H13" s="76">
        <v>4.2999999999999997E-2</v>
      </c>
      <c r="I13" s="144">
        <v>0.37</v>
      </c>
      <c r="J13" s="76">
        <v>0.14299999999999999</v>
      </c>
      <c r="K13" s="144">
        <v>0.43</v>
      </c>
      <c r="L13" s="144">
        <v>0.33</v>
      </c>
      <c r="M13" s="144">
        <v>0.17</v>
      </c>
      <c r="N13" s="30">
        <f xml:space="preserve"> (G13 - D13) / (100% + D13)</f>
        <v>8.3864118895966039E-2</v>
      </c>
      <c r="O13" s="10">
        <f>NETWORKDAYS(A13, E13, HolidaysRange)</f>
        <v>68</v>
      </c>
      <c r="P13" s="34">
        <f>E13-A13</f>
        <v>97</v>
      </c>
      <c r="Q13" s="11">
        <f>NETWORKDAYS(E13, B13, HolidaysRange)</f>
        <v>57</v>
      </c>
      <c r="R13" s="12">
        <f t="shared" si="0"/>
        <v>82</v>
      </c>
      <c r="S13" s="152">
        <f t="shared" ref="S13:T15" si="3">O13+Q13</f>
        <v>125</v>
      </c>
      <c r="T13" s="14">
        <f t="shared" si="3"/>
        <v>179</v>
      </c>
    </row>
    <row r="14" spans="1:37" x14ac:dyDescent="0.2">
      <c r="A14" s="17">
        <f>A13</f>
        <v>45310</v>
      </c>
      <c r="B14" s="17">
        <f>B13</f>
        <v>45489</v>
      </c>
      <c r="C14" s="38" t="s">
        <v>20</v>
      </c>
      <c r="D14" s="32">
        <v>-2.1000000000000001E-2</v>
      </c>
      <c r="E14" s="9">
        <v>45398</v>
      </c>
      <c r="F14" s="139">
        <v>-3.6999999999999998E-2</v>
      </c>
      <c r="G14" s="27">
        <v>2.3E-2</v>
      </c>
      <c r="H14" s="76">
        <v>4.7E-2</v>
      </c>
      <c r="I14" s="144">
        <v>0.83</v>
      </c>
      <c r="J14" s="76">
        <v>5.8000000000000003E-2</v>
      </c>
      <c r="K14" s="144">
        <v>1.28</v>
      </c>
      <c r="L14" s="144">
        <v>0.32</v>
      </c>
      <c r="M14" s="144">
        <v>0.54</v>
      </c>
      <c r="N14" s="30">
        <f xml:space="preserve"> (G14 - D14) / (100% + D14)</f>
        <v>4.49438202247191E-2</v>
      </c>
      <c r="O14" s="10">
        <f>NETWORKDAYS(A14, E14, HolidaysRange)</f>
        <v>61</v>
      </c>
      <c r="P14" s="34">
        <f>E14-A14</f>
        <v>88</v>
      </c>
      <c r="Q14" s="11">
        <f>NETWORKDAYS(E14, B14, HolidaysRange)</f>
        <v>64</v>
      </c>
      <c r="R14" s="12">
        <f t="shared" si="0"/>
        <v>91</v>
      </c>
      <c r="S14" s="152">
        <f t="shared" si="3"/>
        <v>125</v>
      </c>
      <c r="T14" s="14">
        <f t="shared" si="3"/>
        <v>179</v>
      </c>
    </row>
    <row r="15" spans="1:37" s="90" customFormat="1" ht="17" thickBot="1" x14ac:dyDescent="0.25">
      <c r="A15" s="17">
        <f>A14</f>
        <v>45310</v>
      </c>
      <c r="B15" s="17">
        <f>B14</f>
        <v>45489</v>
      </c>
      <c r="C15" s="154" t="s">
        <v>21</v>
      </c>
      <c r="D15" s="81">
        <v>-1.8700000000000001E-2</v>
      </c>
      <c r="E15" s="82">
        <v>45336</v>
      </c>
      <c r="F15" s="151">
        <v>-5.8000000000000003E-2</v>
      </c>
      <c r="G15" s="83">
        <v>0.215</v>
      </c>
      <c r="H15" s="100">
        <v>0.49</v>
      </c>
      <c r="I15" s="146">
        <v>2.74</v>
      </c>
      <c r="J15" s="100">
        <v>0.151</v>
      </c>
      <c r="K15" s="146">
        <v>8.49</v>
      </c>
      <c r="L15" s="146">
        <v>0.28000000000000003</v>
      </c>
      <c r="M15" s="146">
        <v>0.14000000000000001</v>
      </c>
      <c r="N15" s="84">
        <f xml:space="preserve"> (G15 - D15) / (100% + D15)</f>
        <v>0.23815346988688474</v>
      </c>
      <c r="O15" s="85">
        <f>NETWORKDAYS(A15, E15, HolidaysRange)</f>
        <v>19</v>
      </c>
      <c r="P15" s="86">
        <f>E15-A15</f>
        <v>26</v>
      </c>
      <c r="Q15" s="87">
        <f>NETWORKDAYS(E15, B15, HolidaysRange)</f>
        <v>106</v>
      </c>
      <c r="R15" s="88">
        <f t="shared" si="0"/>
        <v>153</v>
      </c>
      <c r="S15" s="155">
        <f t="shared" si="3"/>
        <v>125</v>
      </c>
      <c r="T15" s="89">
        <f t="shared" si="3"/>
        <v>179</v>
      </c>
      <c r="U15" s="89"/>
    </row>
    <row r="16" spans="1:37" ht="18" thickTop="1" thickBot="1" x14ac:dyDescent="0.25">
      <c r="A16" s="97" t="s">
        <v>31</v>
      </c>
      <c r="B16" s="97" t="s">
        <v>28</v>
      </c>
      <c r="C16" s="37" t="s">
        <v>3</v>
      </c>
      <c r="D16" s="20" t="s">
        <v>42</v>
      </c>
      <c r="E16" s="21" t="s">
        <v>52</v>
      </c>
      <c r="F16" s="102" t="s">
        <v>12</v>
      </c>
      <c r="G16" s="125" t="s">
        <v>43</v>
      </c>
      <c r="H16" s="98" t="s">
        <v>44</v>
      </c>
      <c r="I16" s="142" t="s">
        <v>45</v>
      </c>
      <c r="J16" s="98" t="s">
        <v>46</v>
      </c>
      <c r="K16" s="142" t="s">
        <v>47</v>
      </c>
      <c r="L16" s="142" t="s">
        <v>48</v>
      </c>
      <c r="M16" s="142" t="s">
        <v>49</v>
      </c>
      <c r="N16" s="98" t="s">
        <v>6</v>
      </c>
      <c r="O16" s="22" t="s">
        <v>7</v>
      </c>
      <c r="P16" s="35" t="s">
        <v>9</v>
      </c>
      <c r="Q16" s="23" t="s">
        <v>11</v>
      </c>
      <c r="R16" s="24" t="s">
        <v>10</v>
      </c>
      <c r="S16" s="26" t="s">
        <v>13</v>
      </c>
      <c r="T16" s="25" t="s">
        <v>14</v>
      </c>
      <c r="U16" s="25" t="s">
        <v>2</v>
      </c>
    </row>
    <row r="17" spans="1:21" ht="17" thickTop="1" x14ac:dyDescent="0.2">
      <c r="A17" s="52" t="s">
        <v>60</v>
      </c>
      <c r="B17" s="52"/>
      <c r="C17" s="53"/>
      <c r="D17" s="54"/>
      <c r="E17" s="55"/>
      <c r="F17" s="103"/>
      <c r="G17" s="61"/>
      <c r="H17" s="75"/>
      <c r="I17" s="143"/>
      <c r="J17" s="75"/>
      <c r="K17" s="143"/>
      <c r="L17" s="143"/>
      <c r="M17" s="143"/>
      <c r="N17" s="58"/>
      <c r="O17" s="56"/>
      <c r="P17" s="57"/>
      <c r="Q17" s="59"/>
      <c r="R17" s="60"/>
      <c r="S17" s="62"/>
      <c r="T17" s="60"/>
      <c r="U17" s="60"/>
    </row>
    <row r="18" spans="1:21" x14ac:dyDescent="0.2">
      <c r="A18" s="17">
        <v>44144</v>
      </c>
      <c r="B18" s="17">
        <v>44565</v>
      </c>
      <c r="C18" s="38" t="s">
        <v>5</v>
      </c>
      <c r="D18" s="32">
        <v>0</v>
      </c>
      <c r="E18" s="9">
        <v>44144</v>
      </c>
      <c r="F18" s="139">
        <v>-0.221</v>
      </c>
      <c r="G18" s="27">
        <v>4.9889999999999999</v>
      </c>
      <c r="H18" s="76">
        <v>3.7130000000000001</v>
      </c>
      <c r="I18" s="144">
        <v>3.25</v>
      </c>
      <c r="J18" s="76">
        <v>0.52100000000000002</v>
      </c>
      <c r="K18" s="144">
        <v>16.809999999999999</v>
      </c>
      <c r="L18" s="144">
        <v>-0.01</v>
      </c>
      <c r="M18" s="144">
        <v>0.17</v>
      </c>
      <c r="N18" s="30">
        <f xml:space="preserve"> (G18 - D18) / (100% + D18)</f>
        <v>4.9889999999999999</v>
      </c>
      <c r="O18" s="10">
        <f>NETWORKDAYS(A18, E18, HolidaysRange)</f>
        <v>1</v>
      </c>
      <c r="P18" s="34">
        <f>E18-A18</f>
        <v>0</v>
      </c>
      <c r="Q18" s="11">
        <f>NETWORKDAYS(E18, B18, HolidaysRange)</f>
        <v>291</v>
      </c>
      <c r="R18" s="12">
        <f>B18-E18</f>
        <v>421</v>
      </c>
      <c r="S18" s="152">
        <f>O18+Q18</f>
        <v>292</v>
      </c>
      <c r="T18" s="14">
        <f>P18+R18</f>
        <v>421</v>
      </c>
    </row>
    <row r="19" spans="1:21" x14ac:dyDescent="0.2">
      <c r="A19" s="17">
        <f>A18</f>
        <v>44144</v>
      </c>
      <c r="B19" s="17">
        <f>B18</f>
        <v>44565</v>
      </c>
      <c r="C19" s="38" t="s">
        <v>17</v>
      </c>
      <c r="D19" s="33">
        <v>0</v>
      </c>
      <c r="E19" s="41">
        <v>44144</v>
      </c>
      <c r="F19" s="140">
        <v>-0.115</v>
      </c>
      <c r="G19" s="27">
        <v>0.01</v>
      </c>
      <c r="H19" s="76">
        <v>8.9999999999999993E-3</v>
      </c>
      <c r="I19" s="144">
        <v>0.13</v>
      </c>
      <c r="J19" s="76">
        <v>0.13</v>
      </c>
      <c r="K19" s="144">
        <v>7.0000000000000007E-2</v>
      </c>
      <c r="L19" s="144">
        <v>0.28000000000000003</v>
      </c>
      <c r="M19" s="144">
        <v>-0.34</v>
      </c>
      <c r="N19" s="30">
        <f xml:space="preserve"> (G19 - D19) / (100% + D19)</f>
        <v>0.01</v>
      </c>
      <c r="O19" s="10">
        <f>NETWORKDAYS(A19, E19, HolidaysRange)</f>
        <v>1</v>
      </c>
      <c r="P19" s="34">
        <f>E19-A19</f>
        <v>0</v>
      </c>
      <c r="Q19" s="11">
        <f>NETWORKDAYS(E19, B19, HolidaysRange)</f>
        <v>291</v>
      </c>
      <c r="R19" s="12">
        <f>B19-E19</f>
        <v>421</v>
      </c>
      <c r="S19" s="152">
        <f t="shared" ref="S19:T20" si="4">O19+Q19</f>
        <v>292</v>
      </c>
      <c r="T19" s="14">
        <f t="shared" si="4"/>
        <v>421</v>
      </c>
    </row>
    <row r="20" spans="1:21" x14ac:dyDescent="0.2">
      <c r="A20" s="17">
        <f>A19</f>
        <v>44144</v>
      </c>
      <c r="B20" s="17">
        <f>B19</f>
        <v>44565</v>
      </c>
      <c r="C20" s="38" t="s">
        <v>61</v>
      </c>
      <c r="D20" s="33">
        <v>0</v>
      </c>
      <c r="E20" s="41">
        <v>44144</v>
      </c>
      <c r="F20" s="140">
        <v>-0.20399999999999999</v>
      </c>
      <c r="G20" s="27">
        <v>2.8759999999999999</v>
      </c>
      <c r="H20" s="76">
        <v>2.2330000000000001</v>
      </c>
      <c r="I20" s="144">
        <v>3.27</v>
      </c>
      <c r="J20" s="76">
        <v>0.38200000000000001</v>
      </c>
      <c r="K20" s="144">
        <v>10.95</v>
      </c>
      <c r="L20" s="144">
        <v>0.08</v>
      </c>
      <c r="M20" s="144">
        <v>0.16</v>
      </c>
      <c r="N20" s="30">
        <f xml:space="preserve"> (G20 - D20) / (100% + D20)</f>
        <v>2.8759999999999999</v>
      </c>
      <c r="O20" s="10">
        <f>NETWORKDAYS(A20, E20, HolidaysRange)</f>
        <v>1</v>
      </c>
      <c r="P20" s="34">
        <f>E20-A20</f>
        <v>0</v>
      </c>
      <c r="Q20" s="11">
        <f>NETWORKDAYS(E20, B20, HolidaysRange)</f>
        <v>291</v>
      </c>
      <c r="R20" s="12">
        <f>B20-E20</f>
        <v>421</v>
      </c>
      <c r="S20" s="152">
        <f t="shared" si="4"/>
        <v>292</v>
      </c>
      <c r="T20" s="14">
        <f t="shared" si="4"/>
        <v>421</v>
      </c>
    </row>
    <row r="21" spans="1:21" x14ac:dyDescent="0.2">
      <c r="A21" s="52" t="s">
        <v>16</v>
      </c>
      <c r="B21" s="52"/>
      <c r="C21" s="53"/>
      <c r="D21" s="54"/>
      <c r="E21" s="55"/>
      <c r="F21" s="103"/>
      <c r="G21" s="66"/>
      <c r="H21" s="75"/>
      <c r="I21" s="143"/>
      <c r="J21" s="75"/>
      <c r="K21" s="143"/>
      <c r="L21" s="143"/>
      <c r="M21" s="143"/>
      <c r="N21" s="79"/>
      <c r="O21" s="71"/>
      <c r="P21" s="72"/>
      <c r="Q21" s="80"/>
      <c r="R21" s="71"/>
      <c r="S21" s="67"/>
      <c r="T21" s="65"/>
      <c r="U21" s="65"/>
    </row>
    <row r="22" spans="1:21" x14ac:dyDescent="0.2">
      <c r="A22" s="17">
        <v>44144</v>
      </c>
      <c r="B22" s="17">
        <v>44565</v>
      </c>
      <c r="C22" s="38" t="s">
        <v>8</v>
      </c>
      <c r="D22" s="33">
        <v>0</v>
      </c>
      <c r="E22" s="41">
        <v>44144</v>
      </c>
      <c r="F22" s="140">
        <v>-5.0999999999999997E-2</v>
      </c>
      <c r="G22" s="27">
        <v>0.371</v>
      </c>
      <c r="H22" s="76">
        <v>0.314</v>
      </c>
      <c r="I22" s="144">
        <v>2.2200000000000002</v>
      </c>
      <c r="J22" s="76">
        <v>0.127</v>
      </c>
      <c r="K22" s="144">
        <v>6.14</v>
      </c>
      <c r="L22" s="144"/>
      <c r="M22" s="144"/>
      <c r="N22" s="30">
        <f xml:space="preserve"> (G22 - D22) / (100% + D22)</f>
        <v>0.371</v>
      </c>
      <c r="O22" s="10">
        <f>NETWORKDAYS(A22, E22, HolidaysRange)</f>
        <v>1</v>
      </c>
      <c r="P22" s="34">
        <f>E22-A22</f>
        <v>0</v>
      </c>
      <c r="Q22" s="11">
        <f>NETWORKDAYS(E22, B22, HolidaysRange)</f>
        <v>291</v>
      </c>
      <c r="R22" s="12">
        <f t="shared" ref="R22:R24" si="5">B22-E22</f>
        <v>421</v>
      </c>
      <c r="S22" s="152">
        <f t="shared" ref="S22:T24" si="6">O22+Q22</f>
        <v>292</v>
      </c>
      <c r="T22" s="14">
        <f t="shared" si="6"/>
        <v>421</v>
      </c>
      <c r="U22" s="14" t="s">
        <v>37</v>
      </c>
    </row>
    <row r="23" spans="1:21" x14ac:dyDescent="0.2">
      <c r="A23" s="17">
        <f>A22</f>
        <v>44144</v>
      </c>
      <c r="B23" s="17">
        <f>B22</f>
        <v>44565</v>
      </c>
      <c r="C23" s="38" t="s">
        <v>15</v>
      </c>
      <c r="D23" s="33">
        <v>0</v>
      </c>
      <c r="E23" s="41">
        <v>44144</v>
      </c>
      <c r="F23" s="140">
        <v>-0.109</v>
      </c>
      <c r="G23" s="27">
        <v>0.38300000000000001</v>
      </c>
      <c r="H23" s="76">
        <v>0.32400000000000001</v>
      </c>
      <c r="I23" s="144">
        <v>1.68</v>
      </c>
      <c r="J23" s="76">
        <v>0.17699999999999999</v>
      </c>
      <c r="K23" s="144">
        <v>2.99</v>
      </c>
      <c r="L23" s="144">
        <v>0.1</v>
      </c>
      <c r="M23" s="144">
        <v>0.62</v>
      </c>
      <c r="N23" s="30">
        <f xml:space="preserve"> (G23 - D23) / (100% + D23)</f>
        <v>0.38300000000000001</v>
      </c>
      <c r="O23" s="10">
        <f>NETWORKDAYS(A23, E23, HolidaysRange)</f>
        <v>1</v>
      </c>
      <c r="P23" s="34">
        <f>E23-A23</f>
        <v>0</v>
      </c>
      <c r="Q23" s="11">
        <f>NETWORKDAYS(E23, B23, HolidaysRange)</f>
        <v>291</v>
      </c>
      <c r="R23" s="12">
        <f t="shared" si="5"/>
        <v>421</v>
      </c>
      <c r="S23" s="152">
        <f t="shared" si="6"/>
        <v>292</v>
      </c>
      <c r="T23" s="14">
        <f t="shared" si="6"/>
        <v>421</v>
      </c>
    </row>
    <row r="24" spans="1:21" x14ac:dyDescent="0.2">
      <c r="A24" s="17">
        <f>A23</f>
        <v>44144</v>
      </c>
      <c r="B24" s="17">
        <f>B23</f>
        <v>44565</v>
      </c>
      <c r="C24" s="38" t="s">
        <v>18</v>
      </c>
      <c r="D24" s="33">
        <v>0</v>
      </c>
      <c r="E24" s="41">
        <v>44144</v>
      </c>
      <c r="F24" s="140">
        <v>-0.57699999999999996</v>
      </c>
      <c r="G24" s="27">
        <v>1.028</v>
      </c>
      <c r="H24" s="76">
        <v>0.84399999999999997</v>
      </c>
      <c r="I24" s="144">
        <v>1.1299999999999999</v>
      </c>
      <c r="J24" s="76">
        <v>0.88200000000000001</v>
      </c>
      <c r="K24" s="144">
        <v>1.46</v>
      </c>
      <c r="L24" s="144">
        <v>0.24</v>
      </c>
      <c r="M24" s="144">
        <v>0.04</v>
      </c>
      <c r="N24" s="30">
        <f xml:space="preserve"> (G24 - D24) / (100% + D24)</f>
        <v>1.028</v>
      </c>
      <c r="O24" s="10">
        <f>NETWORKDAYS(A24, E24, HolidaysRange)</f>
        <v>1</v>
      </c>
      <c r="P24" s="34">
        <f>E24-A24</f>
        <v>0</v>
      </c>
      <c r="Q24" s="11">
        <f>NETWORKDAYS(E24, B24, HolidaysRange)</f>
        <v>291</v>
      </c>
      <c r="R24" s="12">
        <f t="shared" si="5"/>
        <v>421</v>
      </c>
      <c r="S24" s="152">
        <f t="shared" si="6"/>
        <v>292</v>
      </c>
      <c r="T24" s="14">
        <f t="shared" si="6"/>
        <v>421</v>
      </c>
    </row>
    <row r="25" spans="1:21" x14ac:dyDescent="0.2">
      <c r="A25" s="52" t="s">
        <v>59</v>
      </c>
      <c r="B25" s="68"/>
      <c r="C25" s="53"/>
      <c r="D25" s="69"/>
      <c r="E25" s="70"/>
      <c r="F25" s="106"/>
      <c r="G25" s="73"/>
      <c r="H25" s="99"/>
      <c r="I25" s="145"/>
      <c r="J25" s="99"/>
      <c r="K25" s="145"/>
      <c r="L25" s="145"/>
      <c r="M25" s="145"/>
      <c r="N25" s="79"/>
      <c r="O25" s="71"/>
      <c r="P25" s="72"/>
      <c r="Q25" s="80"/>
      <c r="R25" s="71"/>
      <c r="S25" s="153"/>
      <c r="T25" s="71"/>
      <c r="U25" s="71"/>
    </row>
    <row r="26" spans="1:21" x14ac:dyDescent="0.2">
      <c r="A26" s="17">
        <v>44144</v>
      </c>
      <c r="B26" s="17">
        <v>44565</v>
      </c>
      <c r="C26" s="38" t="s">
        <v>19</v>
      </c>
      <c r="D26" s="32">
        <v>-0.1381</v>
      </c>
      <c r="E26" s="9">
        <v>44273</v>
      </c>
      <c r="F26" s="139">
        <v>-0.16700000000000001</v>
      </c>
      <c r="G26" s="27">
        <v>-6.3E-2</v>
      </c>
      <c r="H26" s="76">
        <v>-5.5E-2</v>
      </c>
      <c r="I26" s="144">
        <v>-0.34</v>
      </c>
      <c r="J26" s="76">
        <v>0.13700000000000001</v>
      </c>
      <c r="K26" s="144">
        <v>-0.33</v>
      </c>
      <c r="L26" s="144">
        <v>0.27</v>
      </c>
      <c r="M26" s="144">
        <v>-0.16</v>
      </c>
      <c r="N26" s="30">
        <f xml:space="preserve"> (G26 - D26) / (100% + D26)</f>
        <v>8.7133078083304324E-2</v>
      </c>
      <c r="O26" s="10">
        <f>NETWORKDAYS(A26, E26, HolidaysRange)</f>
        <v>89</v>
      </c>
      <c r="P26" s="34">
        <f>E26-A26</f>
        <v>129</v>
      </c>
      <c r="Q26" s="11">
        <f>NETWORKDAYS(E26, B26, HolidaysRange)</f>
        <v>203</v>
      </c>
      <c r="R26" s="12">
        <f t="shared" ref="R26:R28" si="7">B26-E26</f>
        <v>292</v>
      </c>
      <c r="S26" s="152">
        <f t="shared" ref="S26:T28" si="8">O26+Q26</f>
        <v>292</v>
      </c>
      <c r="T26" s="14">
        <f t="shared" si="8"/>
        <v>421</v>
      </c>
    </row>
    <row r="27" spans="1:21" x14ac:dyDescent="0.2">
      <c r="A27" s="17">
        <f>A26</f>
        <v>44144</v>
      </c>
      <c r="B27" s="17">
        <f>B26</f>
        <v>44565</v>
      </c>
      <c r="C27" s="38" t="s">
        <v>20</v>
      </c>
      <c r="D27" s="32">
        <v>-2.6800000000000001E-2</v>
      </c>
      <c r="E27" s="9">
        <v>44273</v>
      </c>
      <c r="F27" s="139">
        <v>-3.6999999999999998E-2</v>
      </c>
      <c r="G27" s="27">
        <v>-1.4E-2</v>
      </c>
      <c r="H27" s="76">
        <v>-1.2E-2</v>
      </c>
      <c r="I27" s="144">
        <v>-0.33</v>
      </c>
      <c r="J27" s="76">
        <v>3.5000000000000003E-2</v>
      </c>
      <c r="K27" s="144">
        <v>-0.32</v>
      </c>
      <c r="L27" s="144">
        <v>0.28000000000000003</v>
      </c>
      <c r="M27" s="144">
        <v>0.03</v>
      </c>
      <c r="N27" s="30">
        <f xml:space="preserve"> (G27 - D27) / (100% + D27)</f>
        <v>1.3152486642005756E-2</v>
      </c>
      <c r="O27" s="10">
        <f>NETWORKDAYS(A27, E27, HolidaysRange)</f>
        <v>89</v>
      </c>
      <c r="P27" s="34">
        <f>E27-A27</f>
        <v>129</v>
      </c>
      <c r="Q27" s="11">
        <f>NETWORKDAYS(E27, B27, HolidaysRange)</f>
        <v>203</v>
      </c>
      <c r="R27" s="12">
        <f t="shared" si="7"/>
        <v>292</v>
      </c>
      <c r="S27" s="152">
        <f t="shared" si="8"/>
        <v>292</v>
      </c>
      <c r="T27" s="14">
        <f t="shared" si="8"/>
        <v>421</v>
      </c>
    </row>
    <row r="28" spans="1:21" ht="17" thickBot="1" x14ac:dyDescent="0.25">
      <c r="A28" s="17">
        <f>A27</f>
        <v>44144</v>
      </c>
      <c r="B28" s="17">
        <f>B27</f>
        <v>44565</v>
      </c>
      <c r="C28" s="154" t="s">
        <v>21</v>
      </c>
      <c r="D28" s="81">
        <v>-0.10050000000000001</v>
      </c>
      <c r="E28" s="82">
        <v>44263</v>
      </c>
      <c r="F28" s="151">
        <v>-0.13900000000000001</v>
      </c>
      <c r="G28" s="83">
        <v>-3.1E-2</v>
      </c>
      <c r="H28" s="100">
        <v>-2.7E-2</v>
      </c>
      <c r="I28" s="146">
        <v>-0.13</v>
      </c>
      <c r="J28" s="100">
        <v>0.13700000000000001</v>
      </c>
      <c r="K28" s="146">
        <v>-0.2</v>
      </c>
      <c r="L28" s="146">
        <v>0.28000000000000003</v>
      </c>
      <c r="M28" s="146">
        <v>0.15</v>
      </c>
      <c r="N28" s="84">
        <f xml:space="preserve"> (G28 - D28) / (100% + D28)</f>
        <v>7.7265147304057813E-2</v>
      </c>
      <c r="O28" s="85">
        <f>NETWORKDAYS(A28, E28, HolidaysRange)</f>
        <v>81</v>
      </c>
      <c r="P28" s="86">
        <f>E28-A28</f>
        <v>119</v>
      </c>
      <c r="Q28" s="87">
        <f>NETWORKDAYS(E28, B28, HolidaysRange)</f>
        <v>211</v>
      </c>
      <c r="R28" s="88">
        <f t="shared" si="7"/>
        <v>302</v>
      </c>
      <c r="S28" s="155">
        <f t="shared" si="8"/>
        <v>292</v>
      </c>
      <c r="T28" s="89">
        <f t="shared" si="8"/>
        <v>421</v>
      </c>
      <c r="U28" s="89"/>
    </row>
    <row r="29" spans="1:21" ht="18" thickTop="1" thickBot="1" x14ac:dyDescent="0.25">
      <c r="A29" s="97" t="s">
        <v>35</v>
      </c>
      <c r="B29" s="97" t="s">
        <v>33</v>
      </c>
      <c r="C29" s="37" t="s">
        <v>3</v>
      </c>
      <c r="D29" s="20" t="s">
        <v>42</v>
      </c>
      <c r="E29" s="21" t="s">
        <v>52</v>
      </c>
      <c r="F29" s="102" t="s">
        <v>12</v>
      </c>
      <c r="G29" s="125" t="s">
        <v>43</v>
      </c>
      <c r="H29" s="98" t="s">
        <v>44</v>
      </c>
      <c r="I29" s="142" t="s">
        <v>45</v>
      </c>
      <c r="J29" s="98" t="s">
        <v>46</v>
      </c>
      <c r="K29" s="142" t="s">
        <v>47</v>
      </c>
      <c r="L29" s="142" t="s">
        <v>48</v>
      </c>
      <c r="M29" s="142" t="s">
        <v>49</v>
      </c>
      <c r="N29" s="98" t="s">
        <v>6</v>
      </c>
      <c r="O29" s="22" t="s">
        <v>7</v>
      </c>
      <c r="P29" s="35" t="s">
        <v>9</v>
      </c>
      <c r="Q29" s="23" t="s">
        <v>11</v>
      </c>
      <c r="R29" s="24" t="s">
        <v>10</v>
      </c>
      <c r="S29" s="26" t="s">
        <v>13</v>
      </c>
      <c r="T29" s="25" t="s">
        <v>14</v>
      </c>
      <c r="U29" s="25" t="s">
        <v>2</v>
      </c>
    </row>
    <row r="30" spans="1:21" ht="17" thickTop="1" x14ac:dyDescent="0.2">
      <c r="A30" s="52" t="s">
        <v>60</v>
      </c>
      <c r="B30" s="52"/>
      <c r="C30" s="53"/>
      <c r="D30" s="54"/>
      <c r="E30" s="55"/>
      <c r="F30" s="103"/>
      <c r="G30" s="61"/>
      <c r="H30" s="75"/>
      <c r="I30" s="143"/>
      <c r="J30" s="75"/>
      <c r="K30" s="143"/>
      <c r="L30" s="143"/>
      <c r="M30" s="143"/>
      <c r="N30" s="58"/>
      <c r="O30" s="56"/>
      <c r="P30" s="57"/>
      <c r="Q30" s="59"/>
      <c r="R30" s="60"/>
      <c r="S30" s="62"/>
      <c r="T30" s="60"/>
      <c r="U30" s="60"/>
    </row>
    <row r="31" spans="1:21" x14ac:dyDescent="0.2">
      <c r="A31" s="17">
        <v>43766</v>
      </c>
      <c r="B31" s="17">
        <v>43880</v>
      </c>
      <c r="C31" s="38" t="s">
        <v>5</v>
      </c>
      <c r="D31" s="32">
        <v>0</v>
      </c>
      <c r="E31" s="9">
        <v>43766</v>
      </c>
      <c r="F31" s="139">
        <v>-0.05</v>
      </c>
      <c r="G31" s="27">
        <v>0.78200000000000003</v>
      </c>
      <c r="H31" s="76">
        <v>5.4710000000000001</v>
      </c>
      <c r="I31" s="144">
        <v>6.37</v>
      </c>
      <c r="J31" s="76">
        <v>0.30499999999999999</v>
      </c>
      <c r="K31" s="144">
        <v>108.66</v>
      </c>
      <c r="L31" s="144">
        <v>0.3</v>
      </c>
      <c r="M31" s="144">
        <v>0.04</v>
      </c>
      <c r="N31" s="30">
        <f xml:space="preserve"> (G31 - D31) / (100% + D31)</f>
        <v>0.78200000000000003</v>
      </c>
      <c r="O31" s="10">
        <f>NETWORKDAYS(A31, E31, HolidaysRange)</f>
        <v>1</v>
      </c>
      <c r="P31" s="34">
        <f>E31-A31</f>
        <v>0</v>
      </c>
      <c r="Q31" s="11">
        <f>NETWORKDAYS(E31, B31, HolidaysRange)</f>
        <v>78</v>
      </c>
      <c r="R31" s="12">
        <f>B31-E31</f>
        <v>114</v>
      </c>
      <c r="S31" s="152">
        <f>O31+Q31</f>
        <v>79</v>
      </c>
      <c r="T31" s="14">
        <f>P31+R31</f>
        <v>114</v>
      </c>
    </row>
    <row r="32" spans="1:21" x14ac:dyDescent="0.2">
      <c r="A32" s="17">
        <f>A31</f>
        <v>43766</v>
      </c>
      <c r="B32" s="17">
        <f>B31</f>
        <v>43880</v>
      </c>
      <c r="C32" s="38" t="s">
        <v>17</v>
      </c>
      <c r="D32" s="33">
        <v>0</v>
      </c>
      <c r="E32" s="41">
        <v>43766</v>
      </c>
      <c r="F32" s="140">
        <v>-1.2E-2</v>
      </c>
      <c r="G32" s="27">
        <v>-1.0999999999999999E-2</v>
      </c>
      <c r="H32" s="76">
        <v>-3.3000000000000002E-2</v>
      </c>
      <c r="I32" s="144">
        <v>-1.85</v>
      </c>
      <c r="J32" s="76">
        <v>1.7999999999999999E-2</v>
      </c>
      <c r="K32" s="144">
        <v>-2.78</v>
      </c>
      <c r="L32" s="144">
        <v>0.36</v>
      </c>
      <c r="M32" s="144">
        <v>-0.49</v>
      </c>
      <c r="N32" s="30">
        <f xml:space="preserve"> (G32 - D32) / (100% + D32)</f>
        <v>-1.0999999999999999E-2</v>
      </c>
      <c r="O32" s="10">
        <f>NETWORKDAYS(A32, E32, HolidaysRange)</f>
        <v>1</v>
      </c>
      <c r="P32" s="34">
        <f>E32-A32</f>
        <v>0</v>
      </c>
      <c r="Q32" s="11">
        <f>NETWORKDAYS(E32, B32, HolidaysRange)</f>
        <v>78</v>
      </c>
      <c r="R32" s="12">
        <f t="shared" ref="R32:R33" si="9">B32-E32</f>
        <v>114</v>
      </c>
      <c r="S32" s="152">
        <f t="shared" ref="S32:S33" si="10">O32+Q32</f>
        <v>79</v>
      </c>
      <c r="T32" s="14">
        <f t="shared" ref="T32:T33" si="11">P32+R32</f>
        <v>114</v>
      </c>
    </row>
    <row r="33" spans="1:21" x14ac:dyDescent="0.2">
      <c r="A33" s="17">
        <f>A32</f>
        <v>43766</v>
      </c>
      <c r="B33" s="17">
        <f>B32</f>
        <v>43880</v>
      </c>
      <c r="C33" s="38" t="s">
        <v>61</v>
      </c>
      <c r="D33" s="33">
        <v>0</v>
      </c>
      <c r="E33" s="41">
        <v>43766</v>
      </c>
      <c r="F33" s="140">
        <v>-7.5999999999999998E-2</v>
      </c>
      <c r="G33" s="27">
        <v>0.46800000000000003</v>
      </c>
      <c r="H33" s="76">
        <v>2.4609999999999999</v>
      </c>
      <c r="I33" s="144">
        <v>3.87</v>
      </c>
      <c r="J33" s="76">
        <v>0.34100000000000003</v>
      </c>
      <c r="K33" s="144">
        <v>32.409999999999997</v>
      </c>
      <c r="L33" s="144">
        <v>0.16</v>
      </c>
      <c r="M33" s="144">
        <v>0.16</v>
      </c>
      <c r="N33" s="30">
        <f xml:space="preserve"> (G33 - D33) / (100% + D33)</f>
        <v>0.46800000000000003</v>
      </c>
      <c r="O33" s="10">
        <f>NETWORKDAYS(A33, E33, HolidaysRange)</f>
        <v>1</v>
      </c>
      <c r="P33" s="34">
        <f>E33-A33</f>
        <v>0</v>
      </c>
      <c r="Q33" s="11">
        <f>NETWORKDAYS(E33, B33, HolidaysRange)</f>
        <v>78</v>
      </c>
      <c r="R33" s="12">
        <f t="shared" si="9"/>
        <v>114</v>
      </c>
      <c r="S33" s="152">
        <f t="shared" si="10"/>
        <v>79</v>
      </c>
      <c r="T33" s="14">
        <f t="shared" si="11"/>
        <v>114</v>
      </c>
    </row>
    <row r="34" spans="1:21" x14ac:dyDescent="0.2">
      <c r="A34" s="52" t="s">
        <v>16</v>
      </c>
      <c r="B34" s="52"/>
      <c r="C34" s="53"/>
      <c r="D34" s="54"/>
      <c r="E34" s="55"/>
      <c r="F34" s="103"/>
      <c r="G34" s="66"/>
      <c r="H34" s="75"/>
      <c r="I34" s="143"/>
      <c r="J34" s="75"/>
      <c r="K34" s="143"/>
      <c r="L34" s="143"/>
      <c r="M34" s="143"/>
      <c r="N34" s="79"/>
      <c r="O34" s="71"/>
      <c r="P34" s="72"/>
      <c r="Q34" s="80"/>
      <c r="R34" s="71"/>
      <c r="S34" s="67"/>
      <c r="T34" s="65"/>
      <c r="U34" s="65"/>
    </row>
    <row r="35" spans="1:21" x14ac:dyDescent="0.2">
      <c r="A35" s="17">
        <v>43766</v>
      </c>
      <c r="B35" s="17">
        <v>43880</v>
      </c>
      <c r="C35" s="38" t="s">
        <v>8</v>
      </c>
      <c r="D35" s="33">
        <v>-2.9999999999999997E-4</v>
      </c>
      <c r="E35" s="41">
        <v>43767</v>
      </c>
      <c r="F35" s="140">
        <v>-3.1E-2</v>
      </c>
      <c r="G35" s="27">
        <v>0.121</v>
      </c>
      <c r="H35" s="76">
        <v>0.44600000000000001</v>
      </c>
      <c r="I35" s="144">
        <v>4.2300000000000004</v>
      </c>
      <c r="J35" s="76">
        <v>8.8999999999999996E-2</v>
      </c>
      <c r="K35" s="144">
        <v>14.49</v>
      </c>
      <c r="L35" s="144"/>
      <c r="M35" s="144"/>
      <c r="N35" s="30">
        <f xml:space="preserve"> (G35 - D35) / (100% + D35)</f>
        <v>0.12133640092027607</v>
      </c>
      <c r="O35" s="10">
        <f>NETWORKDAYS(A35, E35, HolidaysRange)</f>
        <v>2</v>
      </c>
      <c r="P35" s="34">
        <f>E35-A35</f>
        <v>1</v>
      </c>
      <c r="Q35" s="11">
        <f>NETWORKDAYS(E35, B35, HolidaysRange)</f>
        <v>77</v>
      </c>
      <c r="R35" s="12">
        <f t="shared" ref="R35:R37" si="12">B35-E35</f>
        <v>113</v>
      </c>
      <c r="S35" s="152">
        <f t="shared" ref="S35:T37" si="13">O35+Q35</f>
        <v>79</v>
      </c>
      <c r="T35" s="14">
        <f t="shared" si="13"/>
        <v>114</v>
      </c>
      <c r="U35" s="14" t="s">
        <v>36</v>
      </c>
    </row>
    <row r="36" spans="1:21" x14ac:dyDescent="0.2">
      <c r="A36" s="17">
        <f>A35</f>
        <v>43766</v>
      </c>
      <c r="B36" s="17">
        <f>B35</f>
        <v>43880</v>
      </c>
      <c r="C36" s="38" t="s">
        <v>15</v>
      </c>
      <c r="D36" s="33">
        <v>-7.7000000000000002E-3</v>
      </c>
      <c r="E36" s="41">
        <v>43767</v>
      </c>
      <c r="F36" s="140">
        <v>-2.9000000000000001E-2</v>
      </c>
      <c r="G36" s="27">
        <v>0.20200000000000001</v>
      </c>
      <c r="H36" s="76">
        <v>0.81200000000000006</v>
      </c>
      <c r="I36" s="144">
        <v>5.4</v>
      </c>
      <c r="J36" s="76">
        <v>0.113</v>
      </c>
      <c r="K36" s="144">
        <v>28.13</v>
      </c>
      <c r="L36" s="144">
        <v>-7.0000000000000007E-2</v>
      </c>
      <c r="M36" s="144">
        <v>0.74</v>
      </c>
      <c r="N36" s="30">
        <f xml:space="preserve"> (G36 - D36) / (100% + D36)</f>
        <v>0.21132721959084957</v>
      </c>
      <c r="O36" s="10">
        <f>NETWORKDAYS(A36, E36, HolidaysRange)</f>
        <v>2</v>
      </c>
      <c r="P36" s="34">
        <f>E36-A36</f>
        <v>1</v>
      </c>
      <c r="Q36" s="11">
        <f>NETWORKDAYS(E36, B36, HolidaysRange)</f>
        <v>77</v>
      </c>
      <c r="R36" s="12">
        <f t="shared" si="12"/>
        <v>113</v>
      </c>
      <c r="S36" s="152">
        <f t="shared" si="13"/>
        <v>79</v>
      </c>
      <c r="T36" s="14">
        <f t="shared" si="13"/>
        <v>114</v>
      </c>
    </row>
    <row r="37" spans="1:21" x14ac:dyDescent="0.2">
      <c r="A37" s="17">
        <f>A36</f>
        <v>43766</v>
      </c>
      <c r="B37" s="17">
        <f>B36</f>
        <v>43880</v>
      </c>
      <c r="C37" s="38" t="s">
        <v>18</v>
      </c>
      <c r="D37" s="33">
        <v>-0.2918</v>
      </c>
      <c r="E37" s="41">
        <v>43832</v>
      </c>
      <c r="F37" s="140">
        <v>-0.32500000000000001</v>
      </c>
      <c r="G37" s="27">
        <v>0.16500000000000001</v>
      </c>
      <c r="H37" s="76">
        <v>0.63900000000000001</v>
      </c>
      <c r="I37" s="144">
        <v>1.1100000000000001</v>
      </c>
      <c r="J37" s="76">
        <v>0.62</v>
      </c>
      <c r="K37" s="144">
        <v>1.96</v>
      </c>
      <c r="L37" s="144">
        <v>0.38</v>
      </c>
      <c r="M37" s="144">
        <v>0</v>
      </c>
      <c r="N37" s="30">
        <f xml:space="preserve"> (G37 - D37) / (100% + D37)</f>
        <v>0.64501553233549846</v>
      </c>
      <c r="O37" s="10">
        <f>NETWORKDAYS(A37, E37, HolidaysRange)</f>
        <v>46</v>
      </c>
      <c r="P37" s="34">
        <f>E37-A37</f>
        <v>66</v>
      </c>
      <c r="Q37" s="11">
        <f>NETWORKDAYS(E37, B37, HolidaysRange)</f>
        <v>33</v>
      </c>
      <c r="R37" s="12">
        <f t="shared" si="12"/>
        <v>48</v>
      </c>
      <c r="S37" s="152">
        <f t="shared" si="13"/>
        <v>79</v>
      </c>
      <c r="T37" s="14">
        <f t="shared" si="13"/>
        <v>114</v>
      </c>
    </row>
    <row r="38" spans="1:21" x14ac:dyDescent="0.2">
      <c r="A38" s="52" t="s">
        <v>59</v>
      </c>
      <c r="B38" s="68"/>
      <c r="C38" s="53"/>
      <c r="D38" s="69"/>
      <c r="E38" s="70"/>
      <c r="F38" s="106"/>
      <c r="G38" s="73"/>
      <c r="H38" s="99"/>
      <c r="I38" s="145"/>
      <c r="J38" s="99"/>
      <c r="K38" s="145"/>
      <c r="L38" s="145"/>
      <c r="M38" s="145"/>
      <c r="N38" s="79"/>
      <c r="O38" s="71"/>
      <c r="P38" s="72"/>
      <c r="Q38" s="80"/>
      <c r="R38" s="71"/>
      <c r="S38" s="153"/>
      <c r="T38" s="71"/>
      <c r="U38" s="71"/>
    </row>
    <row r="39" spans="1:21" x14ac:dyDescent="0.2">
      <c r="A39" s="17">
        <v>43766</v>
      </c>
      <c r="B39" s="17">
        <v>43880</v>
      </c>
      <c r="C39" s="38" t="s">
        <v>19</v>
      </c>
      <c r="D39" s="32">
        <v>-1.54E-2</v>
      </c>
      <c r="E39" s="9">
        <v>43777</v>
      </c>
      <c r="F39" s="139">
        <v>-4.2999999999999997E-2</v>
      </c>
      <c r="G39" s="27">
        <v>6.7000000000000004E-2</v>
      </c>
      <c r="H39" s="76">
        <v>0.23499999999999999</v>
      </c>
      <c r="I39" s="144">
        <v>1.71</v>
      </c>
      <c r="J39" s="76">
        <v>0.129</v>
      </c>
      <c r="K39" s="144">
        <v>5.43</v>
      </c>
      <c r="L39" s="144">
        <v>0.45</v>
      </c>
      <c r="M39" s="144">
        <v>-0.33</v>
      </c>
      <c r="N39" s="30">
        <f xml:space="preserve"> (G39 - D39) / (100% + D39)</f>
        <v>8.3688807637619336E-2</v>
      </c>
      <c r="O39" s="10">
        <f>NETWORKDAYS(A39, E39, HolidaysRange)</f>
        <v>10</v>
      </c>
      <c r="P39" s="34">
        <f>E39-A39</f>
        <v>11</v>
      </c>
      <c r="Q39" s="11">
        <f>NETWORKDAYS(E39, B39, HolidaysRange)</f>
        <v>69</v>
      </c>
      <c r="R39" s="12">
        <f t="shared" ref="R39:R41" si="14">B39-E39</f>
        <v>103</v>
      </c>
      <c r="S39" s="152">
        <f t="shared" ref="S39:T41" si="15">O39+Q39</f>
        <v>79</v>
      </c>
      <c r="T39" s="14">
        <f t="shared" si="15"/>
        <v>114</v>
      </c>
    </row>
    <row r="40" spans="1:21" x14ac:dyDescent="0.2">
      <c r="A40" s="17">
        <f>A39</f>
        <v>43766</v>
      </c>
      <c r="B40" s="17">
        <f>B39</f>
        <v>43880</v>
      </c>
      <c r="C40" s="38" t="s">
        <v>20</v>
      </c>
      <c r="D40" s="32">
        <v>-2.8999999999999998E-3</v>
      </c>
      <c r="E40" s="9">
        <v>43777</v>
      </c>
      <c r="F40" s="139">
        <v>-0.01</v>
      </c>
      <c r="G40" s="27">
        <v>2.5999999999999999E-2</v>
      </c>
      <c r="H40" s="76">
        <v>8.7999999999999995E-2</v>
      </c>
      <c r="I40" s="144">
        <v>2.86</v>
      </c>
      <c r="J40" s="76">
        <v>0.03</v>
      </c>
      <c r="K40" s="144">
        <v>8.8699999999999992</v>
      </c>
      <c r="L40" s="144">
        <v>0.49</v>
      </c>
      <c r="M40" s="144">
        <v>-1.33</v>
      </c>
      <c r="N40" s="30">
        <f xml:space="preserve"> (G40 - D40) / (100% + D40)</f>
        <v>2.8984053755892088E-2</v>
      </c>
      <c r="O40" s="10">
        <f>NETWORKDAYS(A40, E40, HolidaysRange)</f>
        <v>10</v>
      </c>
      <c r="P40" s="34">
        <f>E40-A40</f>
        <v>11</v>
      </c>
      <c r="Q40" s="11">
        <f>NETWORKDAYS(E40, B40, HolidaysRange)</f>
        <v>69</v>
      </c>
      <c r="R40" s="12">
        <f t="shared" si="14"/>
        <v>103</v>
      </c>
      <c r="S40" s="152">
        <f t="shared" si="15"/>
        <v>79</v>
      </c>
      <c r="T40" s="14">
        <f t="shared" si="15"/>
        <v>114</v>
      </c>
    </row>
    <row r="41" spans="1:21" ht="17" thickBot="1" x14ac:dyDescent="0.25">
      <c r="A41" s="17">
        <f>A40</f>
        <v>43766</v>
      </c>
      <c r="B41" s="17">
        <f>B40</f>
        <v>43880</v>
      </c>
      <c r="C41" s="154" t="s">
        <v>21</v>
      </c>
      <c r="D41" s="81">
        <v>-2.5700000000000001E-2</v>
      </c>
      <c r="E41" s="82">
        <v>43796</v>
      </c>
      <c r="F41" s="151">
        <v>-3.9E-2</v>
      </c>
      <c r="G41" s="83">
        <v>7.9000000000000001E-2</v>
      </c>
      <c r="H41" s="100">
        <v>0.28000000000000003</v>
      </c>
      <c r="I41" s="146">
        <v>2.73</v>
      </c>
      <c r="J41" s="100">
        <v>9.2999999999999999E-2</v>
      </c>
      <c r="K41" s="146">
        <v>7.19</v>
      </c>
      <c r="L41" s="146">
        <v>0.48</v>
      </c>
      <c r="M41" s="146">
        <v>-0.42</v>
      </c>
      <c r="N41" s="84">
        <f xml:space="preserve"> (G41 - D41) / (100% + D41)</f>
        <v>0.10746176742276507</v>
      </c>
      <c r="O41" s="85">
        <f>NETWORKDAYS(A41, E41, HolidaysRange)</f>
        <v>23</v>
      </c>
      <c r="P41" s="86">
        <f>E41-A41</f>
        <v>30</v>
      </c>
      <c r="Q41" s="87">
        <f>NETWORKDAYS(E41, B41, HolidaysRange)</f>
        <v>56</v>
      </c>
      <c r="R41" s="88">
        <f t="shared" si="14"/>
        <v>84</v>
      </c>
      <c r="S41" s="155">
        <f t="shared" si="15"/>
        <v>79</v>
      </c>
      <c r="T41" s="89">
        <f t="shared" si="15"/>
        <v>114</v>
      </c>
      <c r="U41" s="89"/>
    </row>
    <row r="42" spans="1:21" ht="18" thickTop="1" thickBot="1" x14ac:dyDescent="0.25">
      <c r="A42" s="97" t="s">
        <v>39</v>
      </c>
      <c r="B42" s="97" t="s">
        <v>38</v>
      </c>
      <c r="C42" s="37" t="s">
        <v>3</v>
      </c>
      <c r="D42" s="20" t="s">
        <v>42</v>
      </c>
      <c r="E42" s="21" t="s">
        <v>52</v>
      </c>
      <c r="F42" s="102" t="s">
        <v>12</v>
      </c>
      <c r="G42" s="125" t="s">
        <v>43</v>
      </c>
      <c r="H42" s="98" t="s">
        <v>44</v>
      </c>
      <c r="I42" s="142" t="s">
        <v>45</v>
      </c>
      <c r="J42" s="98" t="s">
        <v>46</v>
      </c>
      <c r="K42" s="142" t="s">
        <v>47</v>
      </c>
      <c r="L42" s="142" t="s">
        <v>48</v>
      </c>
      <c r="M42" s="142" t="s">
        <v>49</v>
      </c>
      <c r="N42" s="98" t="s">
        <v>6</v>
      </c>
      <c r="O42" s="22" t="s">
        <v>7</v>
      </c>
      <c r="P42" s="35" t="s">
        <v>9</v>
      </c>
      <c r="Q42" s="23" t="s">
        <v>11</v>
      </c>
      <c r="R42" s="24" t="s">
        <v>10</v>
      </c>
      <c r="S42" s="26" t="s">
        <v>13</v>
      </c>
      <c r="T42" s="25" t="s">
        <v>14</v>
      </c>
      <c r="U42" s="25" t="s">
        <v>2</v>
      </c>
    </row>
    <row r="43" spans="1:21" ht="17" thickTop="1" x14ac:dyDescent="0.2">
      <c r="A43" s="52" t="s">
        <v>60</v>
      </c>
      <c r="B43" s="52"/>
      <c r="C43" s="53"/>
      <c r="D43" s="54"/>
      <c r="E43" s="55"/>
      <c r="F43" s="103"/>
      <c r="G43" s="61"/>
      <c r="H43" s="75"/>
      <c r="I43" s="143"/>
      <c r="J43" s="75"/>
      <c r="K43" s="143"/>
      <c r="L43" s="143"/>
      <c r="M43" s="143"/>
      <c r="N43" s="58"/>
      <c r="O43" s="56"/>
      <c r="P43" s="57"/>
      <c r="Q43" s="59"/>
      <c r="R43" s="60"/>
      <c r="S43" s="62"/>
      <c r="T43" s="60"/>
      <c r="U43" s="60"/>
    </row>
    <row r="44" spans="1:21" x14ac:dyDescent="0.2">
      <c r="A44" s="17">
        <v>42563</v>
      </c>
      <c r="B44" s="17">
        <v>43126</v>
      </c>
      <c r="C44" s="38" t="s">
        <v>50</v>
      </c>
      <c r="D44" s="32">
        <v>-7.6300000000000007E-2</v>
      </c>
      <c r="E44" s="9">
        <v>42626</v>
      </c>
      <c r="F44" s="139">
        <v>-0.112</v>
      </c>
      <c r="G44" s="27">
        <v>2.855</v>
      </c>
      <c r="H44" s="76">
        <v>1.3919999999999999</v>
      </c>
      <c r="I44" s="144">
        <v>2.52</v>
      </c>
      <c r="J44" s="76">
        <v>0.374</v>
      </c>
      <c r="K44" s="144">
        <v>12.41</v>
      </c>
      <c r="L44" s="144">
        <v>0.17</v>
      </c>
      <c r="M44" s="144">
        <v>0.04</v>
      </c>
      <c r="N44" s="30">
        <f xml:space="preserve"> (G44 - D44) / (100% + D44)</f>
        <v>3.1734329327703801</v>
      </c>
      <c r="O44" s="10">
        <f>NETWORKDAYS(A44, E44, HolidaysRange)</f>
        <v>45</v>
      </c>
      <c r="P44" s="34">
        <f>E44-A44</f>
        <v>63</v>
      </c>
      <c r="Q44" s="11">
        <f>NETWORKDAYS(E44, B44, HolidaysRange)</f>
        <v>346</v>
      </c>
      <c r="R44" s="12">
        <f>B44-E44</f>
        <v>500</v>
      </c>
      <c r="S44" s="152">
        <f>O44+Q44</f>
        <v>391</v>
      </c>
      <c r="T44" s="14">
        <f>P44+R44</f>
        <v>563</v>
      </c>
    </row>
    <row r="45" spans="1:21" x14ac:dyDescent="0.2">
      <c r="A45" s="17">
        <f>A44</f>
        <v>42563</v>
      </c>
      <c r="B45" s="17">
        <f>B44</f>
        <v>43126</v>
      </c>
      <c r="C45" s="38" t="s">
        <v>17</v>
      </c>
      <c r="D45" s="33">
        <v>-1.95E-2</v>
      </c>
      <c r="E45" s="41">
        <v>43073</v>
      </c>
      <c r="F45" s="140">
        <v>-9.2999999999999999E-2</v>
      </c>
      <c r="G45" s="27">
        <v>-1.9E-2</v>
      </c>
      <c r="H45" s="76">
        <v>-1.2E-2</v>
      </c>
      <c r="I45" s="144">
        <v>-0.1</v>
      </c>
      <c r="J45" s="76">
        <v>8.4000000000000005E-2</v>
      </c>
      <c r="K45" s="144">
        <v>-0.13</v>
      </c>
      <c r="L45" s="144">
        <v>0.21</v>
      </c>
      <c r="M45" s="144">
        <v>0.1</v>
      </c>
      <c r="N45" s="30">
        <f xml:space="preserve"> (G45 - D45) / (100% + D45)</f>
        <v>5.0994390617032173E-4</v>
      </c>
      <c r="O45" s="10">
        <f>NETWORKDAYS(A45, E45, HolidaysRange)</f>
        <v>354</v>
      </c>
      <c r="P45" s="34">
        <f>E45-A45</f>
        <v>510</v>
      </c>
      <c r="Q45" s="11">
        <f>NETWORKDAYS(E45, B45, HolidaysRange)</f>
        <v>37</v>
      </c>
      <c r="R45" s="12">
        <f t="shared" ref="R45:R46" si="16">B45-E45</f>
        <v>53</v>
      </c>
      <c r="S45" s="152">
        <f t="shared" ref="S45:S46" si="17">O45+Q45</f>
        <v>391</v>
      </c>
      <c r="T45" s="14">
        <f t="shared" ref="T45:T46" si="18">P45+R45</f>
        <v>563</v>
      </c>
    </row>
    <row r="46" spans="1:21" x14ac:dyDescent="0.2">
      <c r="A46" s="17">
        <f>A45</f>
        <v>42563</v>
      </c>
      <c r="B46" s="17">
        <f>B45</f>
        <v>43126</v>
      </c>
      <c r="C46" s="38" t="s">
        <v>62</v>
      </c>
      <c r="D46" s="33">
        <v>-5.7099999999999998E-2</v>
      </c>
      <c r="E46" s="41">
        <v>42734</v>
      </c>
      <c r="F46" s="140">
        <v>-0.188</v>
      </c>
      <c r="G46" s="27">
        <v>0.64400000000000002</v>
      </c>
      <c r="H46" s="76">
        <v>0.379</v>
      </c>
      <c r="I46" s="144">
        <v>1.25</v>
      </c>
      <c r="J46" s="76">
        <v>0.29099999999999998</v>
      </c>
      <c r="K46" s="144">
        <v>2.0099999999999998</v>
      </c>
      <c r="L46" s="144">
        <v>0.17</v>
      </c>
      <c r="M46" s="144">
        <v>0.09</v>
      </c>
      <c r="N46" s="30">
        <f xml:space="preserve"> (G46 - D46) / (100% + D46)</f>
        <v>0.74355711104040734</v>
      </c>
      <c r="O46" s="10">
        <f>NETWORKDAYS(A46, E46, HolidaysRange)</f>
        <v>121</v>
      </c>
      <c r="P46" s="34">
        <f>E46-A46</f>
        <v>171</v>
      </c>
      <c r="Q46" s="11">
        <f>NETWORKDAYS(E46, B46, HolidaysRange)</f>
        <v>270</v>
      </c>
      <c r="R46" s="12">
        <f t="shared" si="16"/>
        <v>392</v>
      </c>
      <c r="S46" s="152">
        <f t="shared" si="17"/>
        <v>391</v>
      </c>
      <c r="T46" s="14">
        <f t="shared" si="18"/>
        <v>563</v>
      </c>
    </row>
    <row r="47" spans="1:21" x14ac:dyDescent="0.2">
      <c r="A47" s="52" t="s">
        <v>16</v>
      </c>
      <c r="B47" s="52"/>
      <c r="C47" s="53"/>
      <c r="D47" s="54"/>
      <c r="E47" s="55"/>
      <c r="F47" s="103"/>
      <c r="G47" s="66"/>
      <c r="H47" s="75"/>
      <c r="I47" s="143"/>
      <c r="J47" s="75"/>
      <c r="K47" s="143"/>
      <c r="L47" s="143"/>
      <c r="M47" s="143"/>
      <c r="N47" s="79"/>
      <c r="O47" s="71"/>
      <c r="P47" s="72"/>
      <c r="Q47" s="80"/>
      <c r="R47" s="71"/>
      <c r="S47" s="67"/>
      <c r="T47" s="65"/>
      <c r="U47" s="65"/>
    </row>
    <row r="48" spans="1:21" x14ac:dyDescent="0.2">
      <c r="A48" s="17">
        <v>42563</v>
      </c>
      <c r="B48" s="17">
        <v>43126</v>
      </c>
      <c r="C48" s="38" t="s">
        <v>8</v>
      </c>
      <c r="D48" s="33">
        <v>-2.4899999999999999E-2</v>
      </c>
      <c r="E48" s="41">
        <v>42678</v>
      </c>
      <c r="F48" s="140">
        <v>-4.2999999999999997E-2</v>
      </c>
      <c r="G48" s="27">
        <v>0.374</v>
      </c>
      <c r="H48" s="76">
        <v>0.22800000000000001</v>
      </c>
      <c r="I48" s="144">
        <v>2.76</v>
      </c>
      <c r="J48" s="76">
        <v>7.5999999999999998E-2</v>
      </c>
      <c r="K48" s="144">
        <v>5.26</v>
      </c>
      <c r="L48" s="144"/>
      <c r="M48" s="144"/>
      <c r="N48" s="30">
        <f xml:space="preserve"> (G48 - D48) / (100% + D48)</f>
        <v>0.40908624756435236</v>
      </c>
      <c r="O48" s="10">
        <f>NETWORKDAYS(A48, E48, HolidaysRange)</f>
        <v>83</v>
      </c>
      <c r="P48" s="34">
        <f>E48-A48</f>
        <v>115</v>
      </c>
      <c r="Q48" s="11">
        <f>NETWORKDAYS(E48, B48, HolidaysRange)</f>
        <v>308</v>
      </c>
      <c r="R48" s="12">
        <f t="shared" ref="R48:R50" si="19">B48-E48</f>
        <v>448</v>
      </c>
      <c r="S48" s="152">
        <f t="shared" ref="S48:T50" si="20">O48+Q48</f>
        <v>391</v>
      </c>
      <c r="T48" s="14">
        <f t="shared" si="20"/>
        <v>563</v>
      </c>
      <c r="U48" s="14" t="s">
        <v>36</v>
      </c>
    </row>
    <row r="49" spans="1:37" x14ac:dyDescent="0.2">
      <c r="A49" s="17">
        <f>A48</f>
        <v>42563</v>
      </c>
      <c r="B49" s="17">
        <f>B48</f>
        <v>43126</v>
      </c>
      <c r="C49" s="38" t="s">
        <v>15</v>
      </c>
      <c r="D49" s="33">
        <v>0</v>
      </c>
      <c r="E49" s="41">
        <v>42563</v>
      </c>
      <c r="F49" s="140">
        <v>-0.05</v>
      </c>
      <c r="G49" s="27">
        <v>0.55600000000000005</v>
      </c>
      <c r="H49" s="76">
        <v>0.33</v>
      </c>
      <c r="I49" s="144">
        <v>2.73</v>
      </c>
      <c r="J49" s="76">
        <v>0.107</v>
      </c>
      <c r="K49" s="144">
        <v>6.67</v>
      </c>
      <c r="L49" s="144">
        <v>0.04</v>
      </c>
      <c r="M49" s="144">
        <v>0.56999999999999995</v>
      </c>
      <c r="N49" s="30">
        <f xml:space="preserve"> (G49 - D49) / (100% + D49)</f>
        <v>0.55600000000000005</v>
      </c>
      <c r="O49" s="10">
        <f>NETWORKDAYS(A49, E49, HolidaysRange)</f>
        <v>1</v>
      </c>
      <c r="P49" s="34">
        <f>E49-A49</f>
        <v>0</v>
      </c>
      <c r="Q49" s="11">
        <f>NETWORKDAYS(E49, B49, HolidaysRange)</f>
        <v>390</v>
      </c>
      <c r="R49" s="12">
        <f t="shared" si="19"/>
        <v>563</v>
      </c>
      <c r="S49" s="152">
        <f t="shared" si="20"/>
        <v>391</v>
      </c>
      <c r="T49" s="14">
        <f t="shared" si="20"/>
        <v>563</v>
      </c>
    </row>
    <row r="50" spans="1:37" x14ac:dyDescent="0.2">
      <c r="A50" s="17">
        <f>A49</f>
        <v>42563</v>
      </c>
      <c r="B50" s="17">
        <f>B49</f>
        <v>43126</v>
      </c>
      <c r="C50" s="38" t="s">
        <v>18</v>
      </c>
      <c r="D50" s="33">
        <v>-0.3362</v>
      </c>
      <c r="E50" s="41">
        <v>42614</v>
      </c>
      <c r="F50" s="140">
        <v>-0.52800000000000002</v>
      </c>
      <c r="G50" s="27">
        <v>12.897</v>
      </c>
      <c r="H50" s="76">
        <v>4.476</v>
      </c>
      <c r="I50" s="144">
        <v>2.1</v>
      </c>
      <c r="J50" s="76">
        <v>1.0920000000000001</v>
      </c>
      <c r="K50" s="144">
        <v>8.49</v>
      </c>
      <c r="L50" s="144">
        <v>0.2</v>
      </c>
      <c r="M50" s="144">
        <v>0</v>
      </c>
      <c r="N50" s="30">
        <f xml:space="preserve"> (G50 - D50) / (100% + D50)</f>
        <v>19.935522747815607</v>
      </c>
      <c r="O50" s="10">
        <f>NETWORKDAYS(A50, E50, HolidaysRange)</f>
        <v>38</v>
      </c>
      <c r="P50" s="34">
        <f>E50-A50</f>
        <v>51</v>
      </c>
      <c r="Q50" s="11">
        <f>NETWORKDAYS(E50, B50, HolidaysRange)</f>
        <v>353</v>
      </c>
      <c r="R50" s="12">
        <f t="shared" si="19"/>
        <v>512</v>
      </c>
      <c r="S50" s="152">
        <f t="shared" si="20"/>
        <v>391</v>
      </c>
      <c r="T50" s="14">
        <f t="shared" si="20"/>
        <v>563</v>
      </c>
    </row>
    <row r="51" spans="1:37" x14ac:dyDescent="0.2">
      <c r="A51" s="52" t="s">
        <v>59</v>
      </c>
      <c r="B51" s="68"/>
      <c r="C51" s="53"/>
      <c r="D51" s="69"/>
      <c r="E51" s="70"/>
      <c r="F51" s="106"/>
      <c r="G51" s="73"/>
      <c r="H51" s="99"/>
      <c r="I51" s="145"/>
      <c r="J51" s="99"/>
      <c r="K51" s="145"/>
      <c r="L51" s="145"/>
      <c r="M51" s="145"/>
      <c r="N51" s="79"/>
      <c r="O51" s="71"/>
      <c r="P51" s="72"/>
      <c r="Q51" s="80"/>
      <c r="R51" s="71"/>
      <c r="S51" s="153"/>
      <c r="T51" s="71"/>
      <c r="U51" s="71"/>
    </row>
    <row r="52" spans="1:37" x14ac:dyDescent="0.2">
      <c r="A52" s="17">
        <v>42563</v>
      </c>
      <c r="B52" s="17">
        <v>43126</v>
      </c>
      <c r="C52" s="38" t="s">
        <v>19</v>
      </c>
      <c r="D52" s="32">
        <v>-0.1578</v>
      </c>
      <c r="E52" s="9">
        <v>42718</v>
      </c>
      <c r="F52" s="139">
        <v>-0.16800000000000001</v>
      </c>
      <c r="G52" s="27">
        <v>-8.4000000000000005E-2</v>
      </c>
      <c r="H52" s="76">
        <v>-5.5E-2</v>
      </c>
      <c r="I52" s="144">
        <v>-0.48</v>
      </c>
      <c r="J52" s="76">
        <v>0.107</v>
      </c>
      <c r="K52" s="144">
        <v>-0.33</v>
      </c>
      <c r="L52" s="144">
        <v>0.2</v>
      </c>
      <c r="M52" s="144">
        <v>-0.12</v>
      </c>
      <c r="N52" s="30">
        <f xml:space="preserve"> (G52 - D52) / (100% + D52)</f>
        <v>8.7627641890287322E-2</v>
      </c>
      <c r="O52" s="10">
        <f>NETWORKDAYS(A52, E52, HolidaysRange)</f>
        <v>110</v>
      </c>
      <c r="P52" s="34">
        <f>E52-A52</f>
        <v>155</v>
      </c>
      <c r="Q52" s="11">
        <f>NETWORKDAYS(E52, B52, HolidaysRange)</f>
        <v>281</v>
      </c>
      <c r="R52" s="12">
        <f t="shared" ref="R52:R54" si="21">B52-E52</f>
        <v>408</v>
      </c>
      <c r="S52" s="152">
        <f t="shared" ref="S52:T54" si="22">O52+Q52</f>
        <v>391</v>
      </c>
      <c r="T52" s="14">
        <f t="shared" si="22"/>
        <v>563</v>
      </c>
    </row>
    <row r="53" spans="1:37" x14ac:dyDescent="0.2">
      <c r="A53" s="17">
        <f>A52</f>
        <v>42563</v>
      </c>
      <c r="B53" s="17">
        <f>B52</f>
        <v>43126</v>
      </c>
      <c r="C53" s="38" t="s">
        <v>20</v>
      </c>
      <c r="D53" s="32">
        <v>-3.9600000000000003E-2</v>
      </c>
      <c r="E53" s="9">
        <v>42719</v>
      </c>
      <c r="F53" s="139">
        <v>-4.2999999999999997E-2</v>
      </c>
      <c r="G53" s="27">
        <v>-4.0000000000000001E-3</v>
      </c>
      <c r="H53" s="76">
        <v>-2E-3</v>
      </c>
      <c r="I53" s="144">
        <v>-7.0000000000000007E-2</v>
      </c>
      <c r="J53" s="76">
        <v>2.9000000000000001E-2</v>
      </c>
      <c r="K53" s="144">
        <v>-0.05</v>
      </c>
      <c r="L53" s="144">
        <v>0.2</v>
      </c>
      <c r="M53" s="144">
        <v>-0.3</v>
      </c>
      <c r="N53" s="30">
        <f xml:space="preserve"> (G53 - D53) / (100% + D53)</f>
        <v>3.7067888379841742E-2</v>
      </c>
      <c r="O53" s="10">
        <f>NETWORKDAYS(A53, E53, HolidaysRange)</f>
        <v>111</v>
      </c>
      <c r="P53" s="34">
        <f>E53-A53</f>
        <v>156</v>
      </c>
      <c r="Q53" s="11">
        <f>NETWORKDAYS(E53, B53, HolidaysRange)</f>
        <v>280</v>
      </c>
      <c r="R53" s="12">
        <f t="shared" si="21"/>
        <v>407</v>
      </c>
      <c r="S53" s="152">
        <f t="shared" si="22"/>
        <v>391</v>
      </c>
      <c r="T53" s="14">
        <f t="shared" si="22"/>
        <v>563</v>
      </c>
    </row>
    <row r="54" spans="1:37" ht="17" thickBot="1" x14ac:dyDescent="0.25">
      <c r="A54" s="17">
        <f>A53</f>
        <v>42563</v>
      </c>
      <c r="B54" s="17">
        <f>B53</f>
        <v>43126</v>
      </c>
      <c r="C54" s="154" t="s">
        <v>21</v>
      </c>
      <c r="D54" s="81">
        <v>-0.15579999999999999</v>
      </c>
      <c r="E54" s="9">
        <v>42719</v>
      </c>
      <c r="F54" s="157">
        <v>-0.17599999999999999</v>
      </c>
      <c r="G54" s="83">
        <v>7.0000000000000001E-3</v>
      </c>
      <c r="H54" s="100">
        <v>5.0000000000000001E-3</v>
      </c>
      <c r="I54" s="146">
        <v>0.1</v>
      </c>
      <c r="J54" s="100">
        <v>0.109</v>
      </c>
      <c r="K54" s="146">
        <v>0.03</v>
      </c>
      <c r="L54" s="146">
        <v>0.21</v>
      </c>
      <c r="M54" s="146">
        <v>-0.09</v>
      </c>
      <c r="N54" s="84">
        <f xml:space="preserve"> (G54 - D54) / (100% + D54)</f>
        <v>0.19284529732290925</v>
      </c>
      <c r="O54" s="85">
        <f>NETWORKDAYS(A54, E54, HolidaysRange)</f>
        <v>111</v>
      </c>
      <c r="P54" s="86">
        <f>E54-A54</f>
        <v>156</v>
      </c>
      <c r="Q54" s="87">
        <f>NETWORKDAYS(E54, B54, HolidaysRange)</f>
        <v>280</v>
      </c>
      <c r="R54" s="88">
        <f t="shared" si="21"/>
        <v>407</v>
      </c>
      <c r="S54" s="155">
        <f t="shared" si="22"/>
        <v>391</v>
      </c>
      <c r="T54" s="89">
        <f t="shared" si="22"/>
        <v>563</v>
      </c>
      <c r="U54" s="89"/>
    </row>
    <row r="55" spans="1:37" ht="18" thickTop="1" thickBot="1" x14ac:dyDescent="0.25">
      <c r="A55" s="97"/>
      <c r="B55" s="97"/>
      <c r="C55" s="37" t="s">
        <v>3</v>
      </c>
      <c r="D55" s="20" t="s">
        <v>42</v>
      </c>
      <c r="E55" s="21" t="s">
        <v>52</v>
      </c>
      <c r="F55" s="102" t="s">
        <v>12</v>
      </c>
      <c r="G55" s="125" t="s">
        <v>43</v>
      </c>
      <c r="H55" s="98" t="s">
        <v>44</v>
      </c>
      <c r="I55" s="142" t="s">
        <v>45</v>
      </c>
      <c r="J55" s="98" t="s">
        <v>46</v>
      </c>
      <c r="K55" s="142" t="s">
        <v>47</v>
      </c>
      <c r="L55" s="142" t="s">
        <v>48</v>
      </c>
      <c r="M55" s="142" t="s">
        <v>49</v>
      </c>
      <c r="N55" s="98" t="s">
        <v>6</v>
      </c>
      <c r="O55" s="22" t="s">
        <v>7</v>
      </c>
      <c r="P55" s="35" t="s">
        <v>9</v>
      </c>
      <c r="Q55" s="23" t="s">
        <v>11</v>
      </c>
      <c r="R55" s="24" t="s">
        <v>10</v>
      </c>
      <c r="S55" s="26" t="s">
        <v>13</v>
      </c>
      <c r="T55" s="25" t="s">
        <v>14</v>
      </c>
      <c r="U55" s="25" t="s">
        <v>2</v>
      </c>
    </row>
    <row r="56" spans="1:37" ht="17" thickTop="1" x14ac:dyDescent="0.2">
      <c r="A56" s="52" t="s">
        <v>60</v>
      </c>
      <c r="B56" s="52"/>
      <c r="C56" s="53"/>
      <c r="D56" s="54"/>
      <c r="E56" s="55"/>
      <c r="F56" s="103"/>
      <c r="G56" s="61"/>
      <c r="H56" s="75"/>
      <c r="I56" s="143"/>
      <c r="J56" s="75"/>
      <c r="K56" s="143"/>
      <c r="L56" s="143"/>
      <c r="M56" s="143"/>
      <c r="N56" s="58"/>
      <c r="O56" s="56"/>
      <c r="P56" s="57"/>
      <c r="Q56" s="59"/>
      <c r="R56" s="60"/>
      <c r="S56" s="62"/>
      <c r="T56" s="60"/>
      <c r="U56" s="60"/>
    </row>
    <row r="57" spans="1:37" x14ac:dyDescent="0.2">
      <c r="A57" s="17">
        <v>41291</v>
      </c>
      <c r="B57" s="17">
        <v>41991</v>
      </c>
      <c r="C57" s="38" t="s">
        <v>5</v>
      </c>
      <c r="D57" s="32"/>
      <c r="F57" s="104"/>
      <c r="G57" s="27"/>
      <c r="H57" s="76"/>
      <c r="I57" s="144"/>
      <c r="J57" s="76"/>
      <c r="K57" s="144"/>
      <c r="L57" s="144"/>
      <c r="M57" s="144"/>
      <c r="N57" s="30">
        <f xml:space="preserve"> (G57 - D57) / (100% + D57)</f>
        <v>0</v>
      </c>
      <c r="O57" s="10">
        <f>NETWORKDAYS(A57, E57, HolidaysRange)</f>
        <v>-29494</v>
      </c>
      <c r="P57" s="34">
        <f>E57-A57</f>
        <v>-41291</v>
      </c>
      <c r="Q57" s="11">
        <f>NETWORKDAYS(E57, B57, HolidaysRange)</f>
        <v>29986</v>
      </c>
      <c r="R57" s="12">
        <f>B57-E57</f>
        <v>41991</v>
      </c>
      <c r="S57" s="152">
        <f>O57+Q57</f>
        <v>492</v>
      </c>
      <c r="T57" s="14">
        <f>P57+R57</f>
        <v>700</v>
      </c>
      <c r="V57" s="19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1:37" x14ac:dyDescent="0.2">
      <c r="A58" s="17">
        <f>A57</f>
        <v>41291</v>
      </c>
      <c r="B58" s="17">
        <f>B57</f>
        <v>41991</v>
      </c>
      <c r="C58" s="38" t="s">
        <v>17</v>
      </c>
      <c r="D58" s="33"/>
      <c r="E58" s="41"/>
      <c r="F58" s="140"/>
      <c r="G58" s="27"/>
      <c r="H58" s="76"/>
      <c r="I58" s="144"/>
      <c r="J58" s="76"/>
      <c r="K58" s="144"/>
      <c r="L58" s="144"/>
      <c r="M58" s="144"/>
      <c r="N58" s="30">
        <f xml:space="preserve"> (G58 - D58) / (100% + D58)</f>
        <v>0</v>
      </c>
      <c r="O58" s="10">
        <f>NETWORKDAYS(A58, E58, HolidaysRange)</f>
        <v>-29494</v>
      </c>
      <c r="P58" s="34">
        <f>E58-A58</f>
        <v>-41291</v>
      </c>
      <c r="Q58" s="11">
        <f>NETWORKDAYS(E58, B58, HolidaysRange)</f>
        <v>29986</v>
      </c>
      <c r="R58" s="12">
        <f>B58-E58</f>
        <v>41991</v>
      </c>
      <c r="S58" s="152">
        <f t="shared" ref="S58:S59" si="23">O58+Q58</f>
        <v>492</v>
      </c>
      <c r="T58" s="14">
        <f t="shared" ref="T58:T59" si="24">P58+R58</f>
        <v>700</v>
      </c>
    </row>
    <row r="59" spans="1:37" x14ac:dyDescent="0.2">
      <c r="A59" s="17">
        <f>A58</f>
        <v>41291</v>
      </c>
      <c r="B59" s="17">
        <f>B58</f>
        <v>41991</v>
      </c>
      <c r="C59" s="38" t="s">
        <v>61</v>
      </c>
      <c r="D59" s="33"/>
      <c r="E59" s="41"/>
      <c r="F59" s="105"/>
      <c r="G59" s="27"/>
      <c r="H59" s="76"/>
      <c r="I59" s="144"/>
      <c r="J59" s="76"/>
      <c r="K59" s="144"/>
      <c r="L59" s="144"/>
      <c r="M59" s="144"/>
      <c r="N59" s="30">
        <f xml:space="preserve"> (G59 - D59) / (100% + D59)</f>
        <v>0</v>
      </c>
      <c r="O59" s="10">
        <f>NETWORKDAYS(A59, E59, HolidaysRange)</f>
        <v>-29494</v>
      </c>
      <c r="P59" s="34">
        <f>E59-A59</f>
        <v>-41291</v>
      </c>
      <c r="Q59" s="11">
        <f>NETWORKDAYS(E59, B59, HolidaysRange)</f>
        <v>29986</v>
      </c>
      <c r="R59" s="12">
        <f t="shared" ref="R59" si="25">B59-E59</f>
        <v>41991</v>
      </c>
      <c r="S59" s="152">
        <f t="shared" si="23"/>
        <v>492</v>
      </c>
      <c r="T59" s="14">
        <f t="shared" si="24"/>
        <v>700</v>
      </c>
    </row>
    <row r="60" spans="1:37" x14ac:dyDescent="0.2">
      <c r="A60" s="52" t="s">
        <v>16</v>
      </c>
      <c r="B60" s="52"/>
      <c r="C60" s="53"/>
      <c r="D60" s="54"/>
      <c r="E60" s="55"/>
      <c r="F60" s="103"/>
      <c r="G60" s="66"/>
      <c r="H60" s="75"/>
      <c r="I60" s="143"/>
      <c r="J60" s="75"/>
      <c r="K60" s="143"/>
      <c r="L60" s="143"/>
      <c r="M60" s="143"/>
      <c r="N60" s="79"/>
      <c r="O60" s="71"/>
      <c r="P60" s="72"/>
      <c r="Q60" s="80"/>
      <c r="R60" s="71"/>
      <c r="S60" s="67"/>
      <c r="T60" s="65"/>
      <c r="U60" s="65"/>
    </row>
    <row r="61" spans="1:37" x14ac:dyDescent="0.2">
      <c r="A61" s="17">
        <v>41291</v>
      </c>
      <c r="B61" s="17">
        <v>41991</v>
      </c>
      <c r="C61" s="38" t="s">
        <v>8</v>
      </c>
      <c r="D61" s="33"/>
      <c r="E61" s="41"/>
      <c r="F61" s="105"/>
      <c r="G61" s="27"/>
      <c r="H61" s="76"/>
      <c r="I61" s="144"/>
      <c r="J61" s="76"/>
      <c r="K61" s="144"/>
      <c r="L61" s="144"/>
      <c r="M61" s="144"/>
      <c r="N61" s="30">
        <f xml:space="preserve"> (G61 - D61) / (100% + D61)</f>
        <v>0</v>
      </c>
      <c r="O61" s="10">
        <f>NETWORKDAYS(A61, E61, HolidaysRange)</f>
        <v>-29494</v>
      </c>
      <c r="P61" s="34">
        <f>E61-A61</f>
        <v>-41291</v>
      </c>
      <c r="Q61" s="11">
        <f>NETWORKDAYS(E61, B61, HolidaysRange)</f>
        <v>29986</v>
      </c>
      <c r="R61" s="12">
        <f t="shared" ref="R61:R63" si="26">B61-E61</f>
        <v>41991</v>
      </c>
      <c r="S61" s="152">
        <f t="shared" ref="S61:T63" si="27">O61+Q61</f>
        <v>492</v>
      </c>
      <c r="T61" s="14">
        <f t="shared" si="27"/>
        <v>700</v>
      </c>
      <c r="U61" s="14" t="s">
        <v>36</v>
      </c>
    </row>
    <row r="62" spans="1:37" x14ac:dyDescent="0.2">
      <c r="A62" s="17">
        <f>A61</f>
        <v>41291</v>
      </c>
      <c r="B62" s="17">
        <f>B61</f>
        <v>41991</v>
      </c>
      <c r="C62" s="38" t="s">
        <v>15</v>
      </c>
      <c r="D62" s="33"/>
      <c r="E62" s="41"/>
      <c r="F62" s="105"/>
      <c r="G62" s="27"/>
      <c r="H62" s="76"/>
      <c r="I62" s="144"/>
      <c r="J62" s="76"/>
      <c r="K62" s="144"/>
      <c r="L62" s="144"/>
      <c r="M62" s="144"/>
      <c r="N62" s="30">
        <f xml:space="preserve"> (G62 - D62) / (100% + D62)</f>
        <v>0</v>
      </c>
      <c r="O62" s="10">
        <f>NETWORKDAYS(A62, E62, HolidaysRange)</f>
        <v>-29494</v>
      </c>
      <c r="P62" s="34">
        <f>E62-A62</f>
        <v>-41291</v>
      </c>
      <c r="Q62" s="11">
        <f>NETWORKDAYS(E62, B62, HolidaysRange)</f>
        <v>29986</v>
      </c>
      <c r="R62" s="12">
        <f t="shared" si="26"/>
        <v>41991</v>
      </c>
      <c r="S62" s="152">
        <f t="shared" si="27"/>
        <v>492</v>
      </c>
      <c r="T62" s="14">
        <f t="shared" si="27"/>
        <v>700</v>
      </c>
    </row>
    <row r="63" spans="1:37" x14ac:dyDescent="0.2">
      <c r="A63" s="17">
        <f>A62</f>
        <v>41291</v>
      </c>
      <c r="B63" s="17">
        <f>B62</f>
        <v>41991</v>
      </c>
      <c r="C63" s="38" t="s">
        <v>18</v>
      </c>
      <c r="D63" s="33"/>
      <c r="E63" s="41"/>
      <c r="F63" s="105"/>
      <c r="G63" s="27"/>
      <c r="H63" s="76"/>
      <c r="I63" s="144"/>
      <c r="J63" s="76"/>
      <c r="K63" s="144"/>
      <c r="L63" s="144"/>
      <c r="M63" s="144"/>
      <c r="N63" s="30">
        <f xml:space="preserve"> (G63 - D63) / (100% + D63)</f>
        <v>0</v>
      </c>
      <c r="O63" s="10">
        <f>NETWORKDAYS(A63, E63, HolidaysRange)</f>
        <v>-29494</v>
      </c>
      <c r="P63" s="34">
        <f>E63-A63</f>
        <v>-41291</v>
      </c>
      <c r="Q63" s="11">
        <f>NETWORKDAYS(E63, B63, HolidaysRange)</f>
        <v>29986</v>
      </c>
      <c r="R63" s="12">
        <f t="shared" si="26"/>
        <v>41991</v>
      </c>
      <c r="S63" s="152">
        <f t="shared" si="27"/>
        <v>492</v>
      </c>
      <c r="T63" s="14">
        <f t="shared" si="27"/>
        <v>700</v>
      </c>
    </row>
    <row r="64" spans="1:37" x14ac:dyDescent="0.2">
      <c r="A64" s="52" t="s">
        <v>59</v>
      </c>
      <c r="B64" s="68"/>
      <c r="C64" s="53"/>
      <c r="D64" s="69"/>
      <c r="E64" s="70"/>
      <c r="F64" s="106"/>
      <c r="G64" s="73"/>
      <c r="H64" s="99"/>
      <c r="I64" s="145"/>
      <c r="J64" s="99"/>
      <c r="K64" s="145"/>
      <c r="L64" s="145"/>
      <c r="M64" s="145"/>
      <c r="N64" s="79"/>
      <c r="O64" s="71"/>
      <c r="P64" s="72"/>
      <c r="Q64" s="80"/>
      <c r="R64" s="71"/>
      <c r="S64" s="153"/>
      <c r="T64" s="71"/>
      <c r="U64" s="71"/>
    </row>
    <row r="65" spans="1:21" x14ac:dyDescent="0.2">
      <c r="A65" s="17">
        <v>41291</v>
      </c>
      <c r="B65" s="17">
        <v>41991</v>
      </c>
      <c r="C65" s="38" t="s">
        <v>19</v>
      </c>
      <c r="D65" s="32"/>
      <c r="F65" s="104"/>
      <c r="G65" s="27"/>
      <c r="H65" s="76"/>
      <c r="I65" s="144"/>
      <c r="J65" s="76"/>
      <c r="K65" s="144"/>
      <c r="L65" s="144"/>
      <c r="M65" s="144"/>
      <c r="N65" s="30">
        <f xml:space="preserve"> (G65 - D65) / (100% + D65)</f>
        <v>0</v>
      </c>
      <c r="O65" s="10">
        <f>NETWORKDAYS(A65, E65, HolidaysRange)</f>
        <v>-29494</v>
      </c>
      <c r="P65" s="34">
        <f>E65-A65</f>
        <v>-41291</v>
      </c>
      <c r="Q65" s="11">
        <f>NETWORKDAYS(E65, B65, HolidaysRange)</f>
        <v>29986</v>
      </c>
      <c r="R65" s="12">
        <f t="shared" ref="R65:R67" si="28">B65-E65</f>
        <v>41991</v>
      </c>
      <c r="S65" s="152">
        <f t="shared" ref="S65:T67" si="29">O65+Q65</f>
        <v>492</v>
      </c>
      <c r="T65" s="14">
        <f t="shared" si="29"/>
        <v>700</v>
      </c>
    </row>
    <row r="66" spans="1:21" x14ac:dyDescent="0.2">
      <c r="A66" s="17">
        <f>A65</f>
        <v>41291</v>
      </c>
      <c r="B66" s="17">
        <f>B65</f>
        <v>41991</v>
      </c>
      <c r="C66" s="38" t="s">
        <v>20</v>
      </c>
      <c r="D66" s="32"/>
      <c r="F66" s="104"/>
      <c r="G66" s="27"/>
      <c r="H66" s="76"/>
      <c r="I66" s="144"/>
      <c r="J66" s="76"/>
      <c r="K66" s="144"/>
      <c r="L66" s="144"/>
      <c r="M66" s="144"/>
      <c r="N66" s="30">
        <f xml:space="preserve"> (G66 - D66) / (100% + D66)</f>
        <v>0</v>
      </c>
      <c r="O66" s="10">
        <f>NETWORKDAYS(A66, E66, HolidaysRange)</f>
        <v>-29494</v>
      </c>
      <c r="P66" s="34">
        <f>E66-A66</f>
        <v>-41291</v>
      </c>
      <c r="Q66" s="11">
        <f>NETWORKDAYS(E66, B66, HolidaysRange)</f>
        <v>29986</v>
      </c>
      <c r="R66" s="12">
        <f t="shared" si="28"/>
        <v>41991</v>
      </c>
      <c r="S66" s="152">
        <f t="shared" si="29"/>
        <v>492</v>
      </c>
      <c r="T66" s="14">
        <f t="shared" si="29"/>
        <v>700</v>
      </c>
    </row>
    <row r="67" spans="1:21" ht="17" thickBot="1" x14ac:dyDescent="0.25">
      <c r="A67" s="17">
        <f>A66</f>
        <v>41291</v>
      </c>
      <c r="B67" s="17">
        <f>B66</f>
        <v>41991</v>
      </c>
      <c r="C67" s="154" t="s">
        <v>21</v>
      </c>
      <c r="D67" s="81"/>
      <c r="F67" s="107"/>
      <c r="G67" s="83"/>
      <c r="H67" s="100"/>
      <c r="I67" s="146"/>
      <c r="J67" s="100"/>
      <c r="K67" s="146"/>
      <c r="L67" s="146"/>
      <c r="M67" s="146"/>
      <c r="N67" s="84">
        <f xml:space="preserve"> (G67 - D67) / (100% + D67)</f>
        <v>0</v>
      </c>
      <c r="O67" s="85">
        <f>NETWORKDAYS(A67, E67, HolidaysRange)</f>
        <v>-29494</v>
      </c>
      <c r="P67" s="86">
        <f>E67-A67</f>
        <v>-41291</v>
      </c>
      <c r="Q67" s="87">
        <f>NETWORKDAYS(E67, B67, HolidaysRange)</f>
        <v>29986</v>
      </c>
      <c r="R67" s="88">
        <f t="shared" si="28"/>
        <v>41991</v>
      </c>
      <c r="S67" s="155">
        <f t="shared" si="29"/>
        <v>492</v>
      </c>
      <c r="T67" s="89">
        <f t="shared" si="29"/>
        <v>700</v>
      </c>
      <c r="U67" s="89"/>
    </row>
    <row r="68" spans="1:21" x14ac:dyDescent="0.2">
      <c r="C68" s="39"/>
      <c r="D68" s="32"/>
      <c r="F68" s="104"/>
      <c r="G68" s="27"/>
      <c r="H68" s="77"/>
      <c r="I68" s="147"/>
      <c r="J68" s="77"/>
      <c r="K68" s="147"/>
      <c r="L68" s="147"/>
      <c r="M68" s="147"/>
      <c r="N68" s="31"/>
      <c r="P68" s="34"/>
      <c r="S68" s="36"/>
    </row>
    <row r="69" spans="1:21" x14ac:dyDescent="0.2">
      <c r="C69" s="39"/>
      <c r="D69" s="32"/>
      <c r="F69" s="104"/>
      <c r="G69" s="27"/>
      <c r="H69" s="77"/>
      <c r="I69" s="147"/>
      <c r="J69" s="77"/>
      <c r="K69" s="147"/>
      <c r="L69" s="147"/>
      <c r="M69" s="147"/>
      <c r="N69" s="31"/>
      <c r="P69" s="34"/>
      <c r="S69" s="36"/>
    </row>
    <row r="70" spans="1:21" x14ac:dyDescent="0.2">
      <c r="C70" s="39"/>
      <c r="D70" s="32"/>
      <c r="F70" s="104"/>
      <c r="G70" s="27"/>
      <c r="H70" s="77"/>
      <c r="I70" s="147"/>
      <c r="J70" s="77"/>
      <c r="K70" s="147"/>
      <c r="L70" s="147"/>
      <c r="M70" s="147"/>
      <c r="N70" s="31"/>
      <c r="P70" s="34"/>
      <c r="S70" s="36"/>
    </row>
    <row r="71" spans="1:21" x14ac:dyDescent="0.2">
      <c r="C71" s="39"/>
      <c r="D71" s="32"/>
      <c r="F71" s="104"/>
      <c r="G71" s="27"/>
      <c r="H71" s="77"/>
      <c r="I71" s="147"/>
      <c r="J71" s="77"/>
      <c r="K71" s="147"/>
      <c r="L71" s="147"/>
      <c r="M71" s="147"/>
      <c r="N71" s="31"/>
      <c r="P71" s="34"/>
      <c r="S71" s="36"/>
    </row>
    <row r="72" spans="1:21" x14ac:dyDescent="0.2">
      <c r="C72" s="39"/>
      <c r="D72" s="32"/>
      <c r="F72" s="104"/>
      <c r="G72" s="27"/>
      <c r="H72" s="77"/>
      <c r="I72" s="147"/>
      <c r="J72" s="77"/>
      <c r="K72" s="147"/>
      <c r="L72" s="147"/>
      <c r="M72" s="147"/>
      <c r="N72" s="31"/>
      <c r="P72" s="34"/>
      <c r="S72" s="36"/>
    </row>
    <row r="73" spans="1:21" x14ac:dyDescent="0.2">
      <c r="C73" s="39"/>
      <c r="D73" s="32"/>
      <c r="F73" s="104"/>
      <c r="G73" s="27"/>
      <c r="H73" s="77"/>
      <c r="I73" s="147"/>
      <c r="J73" s="77"/>
      <c r="K73" s="147"/>
      <c r="L73" s="147"/>
      <c r="M73" s="147"/>
      <c r="N73" s="31"/>
      <c r="P73" s="34"/>
      <c r="S73" s="36"/>
    </row>
    <row r="74" spans="1:21" x14ac:dyDescent="0.2">
      <c r="C74" s="39"/>
      <c r="D74" s="32"/>
      <c r="F74" s="104"/>
      <c r="G74" s="27"/>
      <c r="H74" s="77"/>
      <c r="I74" s="147"/>
      <c r="J74" s="77"/>
      <c r="K74" s="147"/>
      <c r="L74" s="147"/>
      <c r="M74" s="147"/>
      <c r="N74" s="31"/>
      <c r="P74" s="34"/>
      <c r="S74" s="36"/>
    </row>
    <row r="75" spans="1:21" x14ac:dyDescent="0.2">
      <c r="C75" s="39"/>
      <c r="D75" s="32"/>
      <c r="F75" s="104"/>
      <c r="G75" s="27"/>
      <c r="H75" s="77"/>
      <c r="I75" s="147"/>
      <c r="J75" s="77"/>
      <c r="K75" s="147"/>
      <c r="L75" s="147"/>
      <c r="M75" s="147"/>
      <c r="N75" s="31"/>
      <c r="P75" s="34"/>
      <c r="S75" s="36"/>
    </row>
    <row r="76" spans="1:21" x14ac:dyDescent="0.2">
      <c r="C76" s="39"/>
      <c r="D76" s="32"/>
      <c r="F76" s="104"/>
      <c r="G76" s="27"/>
      <c r="H76" s="77"/>
      <c r="I76" s="147"/>
      <c r="J76" s="77"/>
      <c r="K76" s="147"/>
      <c r="L76" s="147"/>
      <c r="M76" s="147"/>
      <c r="N76" s="31"/>
      <c r="P76" s="34"/>
      <c r="S76" s="36"/>
    </row>
    <row r="77" spans="1:21" x14ac:dyDescent="0.2">
      <c r="C77" s="39"/>
      <c r="D77" s="32"/>
      <c r="F77" s="104"/>
      <c r="G77" s="27"/>
      <c r="H77" s="77"/>
      <c r="I77" s="147"/>
      <c r="J77" s="77"/>
      <c r="K77" s="147"/>
      <c r="L77" s="147"/>
      <c r="M77" s="147"/>
      <c r="N77" s="31"/>
      <c r="P77" s="34"/>
      <c r="S77" s="36"/>
    </row>
    <row r="78" spans="1:21" x14ac:dyDescent="0.2">
      <c r="C78" s="39"/>
      <c r="D78" s="32"/>
      <c r="F78" s="104"/>
      <c r="G78" s="27"/>
      <c r="H78" s="77"/>
      <c r="I78" s="147"/>
      <c r="J78" s="77"/>
      <c r="K78" s="147"/>
      <c r="L78" s="147"/>
      <c r="M78" s="147"/>
      <c r="N78" s="31"/>
      <c r="P78" s="34"/>
      <c r="S78" s="36"/>
    </row>
    <row r="79" spans="1:21" x14ac:dyDescent="0.2">
      <c r="C79" s="39"/>
      <c r="D79" s="32"/>
      <c r="F79" s="104"/>
      <c r="G79" s="27"/>
      <c r="H79" s="77"/>
      <c r="I79" s="147"/>
      <c r="J79" s="77"/>
      <c r="K79" s="147"/>
      <c r="L79" s="147"/>
      <c r="M79" s="147"/>
      <c r="N79" s="31"/>
      <c r="P79" s="34"/>
      <c r="S79" s="36"/>
    </row>
    <row r="80" spans="1:21" x14ac:dyDescent="0.2">
      <c r="C80" s="39"/>
      <c r="D80" s="32"/>
      <c r="F80" s="104"/>
      <c r="G80" s="27"/>
      <c r="H80" s="77"/>
      <c r="I80" s="147"/>
      <c r="J80" s="77"/>
      <c r="K80" s="147"/>
      <c r="L80" s="147"/>
      <c r="M80" s="147"/>
      <c r="N80" s="31"/>
      <c r="P80" s="34"/>
      <c r="S80" s="36"/>
    </row>
    <row r="81" spans="3:16" x14ac:dyDescent="0.2">
      <c r="C81" s="39"/>
      <c r="D81" s="32"/>
      <c r="H81" s="31"/>
      <c r="I81" s="148"/>
      <c r="J81" s="31"/>
      <c r="K81" s="148"/>
      <c r="L81" s="148"/>
      <c r="M81" s="148"/>
      <c r="N81" s="31"/>
      <c r="P81" s="34"/>
    </row>
    <row r="82" spans="3:16" x14ac:dyDescent="0.2">
      <c r="C82" s="39"/>
      <c r="D82" s="32"/>
      <c r="H82" s="31"/>
      <c r="I82" s="148"/>
      <c r="J82" s="31"/>
      <c r="K82" s="148"/>
      <c r="L82" s="148"/>
      <c r="M82" s="148"/>
      <c r="N82" s="31"/>
      <c r="P82" s="34"/>
    </row>
    <row r="83" spans="3:16" x14ac:dyDescent="0.2">
      <c r="C83" s="39"/>
      <c r="D83" s="32"/>
      <c r="H83" s="31"/>
      <c r="I83" s="148"/>
      <c r="J83" s="31"/>
      <c r="K83" s="148"/>
      <c r="L83" s="148"/>
      <c r="M83" s="148"/>
      <c r="N83" s="31"/>
      <c r="P83" s="34"/>
    </row>
    <row r="84" spans="3:16" x14ac:dyDescent="0.2">
      <c r="C84" s="39"/>
      <c r="D84" s="32"/>
      <c r="H84" s="31"/>
      <c r="I84" s="148"/>
      <c r="J84" s="31"/>
      <c r="K84" s="148"/>
      <c r="L84" s="148"/>
      <c r="M84" s="148"/>
      <c r="N84" s="31"/>
      <c r="P84" s="34"/>
    </row>
    <row r="85" spans="3:16" x14ac:dyDescent="0.2">
      <c r="C85" s="39"/>
      <c r="D85" s="32"/>
      <c r="H85" s="31"/>
      <c r="I85" s="148"/>
      <c r="J85" s="31"/>
      <c r="K85" s="148"/>
      <c r="L85" s="148"/>
      <c r="M85" s="148"/>
      <c r="N85" s="31"/>
      <c r="P85" s="34"/>
    </row>
    <row r="86" spans="3:16" x14ac:dyDescent="0.2">
      <c r="C86" s="39"/>
      <c r="D86" s="32"/>
      <c r="H86" s="31"/>
      <c r="I86" s="148"/>
      <c r="J86" s="31"/>
      <c r="K86" s="148"/>
      <c r="L86" s="148"/>
      <c r="M86" s="148"/>
      <c r="N86" s="31"/>
      <c r="P86" s="34"/>
    </row>
    <row r="87" spans="3:16" x14ac:dyDescent="0.2">
      <c r="C87" s="39"/>
      <c r="D87" s="32"/>
      <c r="H87" s="31"/>
      <c r="I87" s="148"/>
      <c r="J87" s="31"/>
      <c r="K87" s="148"/>
      <c r="L87" s="148"/>
      <c r="M87" s="148"/>
      <c r="N87" s="31"/>
      <c r="P87" s="34"/>
    </row>
    <row r="88" spans="3:16" x14ac:dyDescent="0.2">
      <c r="C88" s="39"/>
      <c r="D88" s="32"/>
      <c r="H88" s="31"/>
      <c r="I88" s="148"/>
      <c r="J88" s="31"/>
      <c r="K88" s="148"/>
      <c r="L88" s="148"/>
      <c r="M88" s="148"/>
      <c r="N88" s="31"/>
      <c r="P88" s="34"/>
    </row>
    <row r="89" spans="3:16" x14ac:dyDescent="0.2">
      <c r="C89" s="39"/>
      <c r="D89" s="32"/>
      <c r="H89" s="31"/>
      <c r="I89" s="148"/>
      <c r="J89" s="31"/>
      <c r="K89" s="148"/>
      <c r="L89" s="148"/>
      <c r="M89" s="148"/>
      <c r="N89" s="31"/>
      <c r="P89" s="34"/>
    </row>
    <row r="90" spans="3:16" x14ac:dyDescent="0.2">
      <c r="C90" s="39"/>
      <c r="D90" s="32"/>
      <c r="H90" s="31"/>
      <c r="I90" s="148"/>
      <c r="J90" s="31"/>
      <c r="K90" s="148"/>
      <c r="L90" s="148"/>
      <c r="M90" s="148"/>
      <c r="N90" s="31"/>
      <c r="P90" s="34"/>
    </row>
    <row r="91" spans="3:16" x14ac:dyDescent="0.2">
      <c r="C91" s="39"/>
      <c r="D91" s="32"/>
      <c r="H91" s="31"/>
      <c r="I91" s="148"/>
      <c r="J91" s="31"/>
      <c r="K91" s="148"/>
      <c r="L91" s="148"/>
      <c r="M91" s="148"/>
      <c r="N91" s="31"/>
      <c r="P91" s="34"/>
    </row>
    <row r="92" spans="3:16" x14ac:dyDescent="0.2">
      <c r="C92" s="39"/>
      <c r="D92" s="32"/>
      <c r="H92" s="31"/>
      <c r="I92" s="148"/>
      <c r="J92" s="31"/>
      <c r="K92" s="148"/>
      <c r="L92" s="148"/>
      <c r="M92" s="148"/>
      <c r="N92" s="31"/>
      <c r="P92" s="34"/>
    </row>
    <row r="93" spans="3:16" x14ac:dyDescent="0.2">
      <c r="C93" s="39"/>
      <c r="D93" s="32"/>
      <c r="H93" s="31"/>
      <c r="I93" s="148"/>
      <c r="J93" s="31"/>
      <c r="K93" s="148"/>
      <c r="L93" s="148"/>
      <c r="M93" s="148"/>
      <c r="N93" s="31"/>
      <c r="P93" s="34"/>
    </row>
    <row r="94" spans="3:16" x14ac:dyDescent="0.2">
      <c r="C94" s="39"/>
      <c r="D94" s="32"/>
      <c r="H94" s="31"/>
      <c r="I94" s="148"/>
      <c r="J94" s="31"/>
      <c r="K94" s="148"/>
      <c r="L94" s="148"/>
      <c r="M94" s="148"/>
      <c r="N94" s="31"/>
      <c r="P94" s="34"/>
    </row>
    <row r="95" spans="3:16" x14ac:dyDescent="0.2">
      <c r="C95" s="39"/>
      <c r="D95" s="32"/>
      <c r="H95" s="31"/>
      <c r="I95" s="148"/>
      <c r="J95" s="31"/>
      <c r="K95" s="148"/>
      <c r="L95" s="148"/>
      <c r="M95" s="148"/>
      <c r="N95" s="31"/>
      <c r="P95" s="34"/>
    </row>
    <row r="96" spans="3:16" x14ac:dyDescent="0.2">
      <c r="C96" s="39"/>
      <c r="D96" s="32"/>
      <c r="H96" s="31"/>
      <c r="I96" s="148"/>
      <c r="J96" s="31"/>
      <c r="K96" s="148"/>
      <c r="L96" s="148"/>
      <c r="M96" s="148"/>
      <c r="N96" s="31"/>
      <c r="P96" s="34"/>
    </row>
    <row r="97" spans="3:16" ht="17" thickBot="1" x14ac:dyDescent="0.25">
      <c r="C97" s="40"/>
      <c r="D97" s="32"/>
      <c r="H97" s="31"/>
      <c r="I97" s="148"/>
      <c r="J97" s="31"/>
      <c r="K97" s="148"/>
      <c r="L97" s="148"/>
      <c r="M97" s="148"/>
      <c r="N97" s="31"/>
      <c r="P97" s="34"/>
    </row>
    <row r="98" spans="3:16" ht="17" thickTop="1" x14ac:dyDescent="0.2">
      <c r="H98" s="31"/>
      <c r="I98" s="148"/>
      <c r="J98" s="31"/>
      <c r="K98" s="148"/>
      <c r="L98" s="148"/>
      <c r="M98" s="148"/>
      <c r="N98" s="31"/>
      <c r="P98" s="34"/>
    </row>
    <row r="99" spans="3:16" x14ac:dyDescent="0.2">
      <c r="H99" s="31"/>
      <c r="I99" s="148"/>
      <c r="J99" s="31"/>
      <c r="K99" s="148"/>
      <c r="L99" s="148"/>
      <c r="M99" s="148"/>
      <c r="N99" s="31"/>
      <c r="P99" s="34"/>
    </row>
    <row r="100" spans="3:16" x14ac:dyDescent="0.2">
      <c r="H100" s="31"/>
      <c r="I100" s="148"/>
      <c r="J100" s="31"/>
      <c r="K100" s="148"/>
      <c r="L100" s="148"/>
      <c r="M100" s="148"/>
      <c r="N100" s="31"/>
      <c r="P100" s="34"/>
    </row>
    <row r="101" spans="3:16" x14ac:dyDescent="0.2">
      <c r="H101" s="31"/>
      <c r="I101" s="148"/>
      <c r="J101" s="31"/>
      <c r="K101" s="148"/>
      <c r="L101" s="148"/>
      <c r="M101" s="148"/>
      <c r="N101" s="31"/>
      <c r="P101" s="34"/>
    </row>
    <row r="102" spans="3:16" x14ac:dyDescent="0.2">
      <c r="H102" s="31"/>
      <c r="I102" s="148"/>
      <c r="J102" s="31"/>
      <c r="K102" s="148"/>
      <c r="L102" s="148"/>
      <c r="M102" s="148"/>
      <c r="N102" s="31"/>
      <c r="P102" s="34"/>
    </row>
    <row r="103" spans="3:16" x14ac:dyDescent="0.2">
      <c r="H103" s="31"/>
      <c r="I103" s="148"/>
      <c r="J103" s="31"/>
      <c r="K103" s="148"/>
      <c r="L103" s="148"/>
      <c r="M103" s="148"/>
      <c r="N103" s="31"/>
      <c r="P103" s="34"/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B67D8-7256-CF48-96E6-C8BCDD944DC2}">
  <sheetPr>
    <pageSetUpPr fitToPage="1"/>
  </sheetPr>
  <dimension ref="A1:U54"/>
  <sheetViews>
    <sheetView zoomScale="110" zoomScaleNormal="110" workbookViewId="0">
      <selection activeCell="E6" sqref="E6"/>
    </sheetView>
  </sheetViews>
  <sheetFormatPr baseColWidth="10" defaultRowHeight="16" x14ac:dyDescent="0.2"/>
  <cols>
    <col min="1" max="1" width="14.5" customWidth="1"/>
    <col min="2" max="2" width="14.1640625" customWidth="1"/>
    <col min="4" max="4" width="16.1640625" customWidth="1"/>
    <col min="5" max="5" width="16.6640625" customWidth="1"/>
    <col min="6" max="6" width="15.6640625" customWidth="1"/>
    <col min="7" max="7" width="23" bestFit="1" customWidth="1"/>
    <col min="8" max="8" width="22.6640625" bestFit="1" customWidth="1"/>
    <col min="9" max="9" width="13.5" bestFit="1" customWidth="1"/>
    <col min="10" max="10" width="24" bestFit="1" customWidth="1"/>
    <col min="11" max="11" width="13.6640625" bestFit="1" customWidth="1"/>
    <col min="14" max="14" width="17.6640625" customWidth="1"/>
  </cols>
  <sheetData>
    <row r="1" spans="1:21" ht="23" x14ac:dyDescent="0.25">
      <c r="A1" s="170" t="s">
        <v>53</v>
      </c>
      <c r="B1" s="42"/>
      <c r="C1" s="51"/>
      <c r="D1" s="44"/>
      <c r="E1" s="45"/>
      <c r="F1" s="101"/>
      <c r="G1" s="49"/>
      <c r="H1" s="74"/>
      <c r="I1" s="141"/>
      <c r="J1" s="74"/>
      <c r="K1" s="141"/>
      <c r="L1" s="141"/>
      <c r="M1" s="141"/>
      <c r="N1" s="44"/>
      <c r="O1" s="46"/>
      <c r="P1" s="47"/>
      <c r="Q1" s="48"/>
      <c r="R1" s="46"/>
      <c r="S1" s="50"/>
      <c r="T1" s="46"/>
      <c r="U1" s="46"/>
    </row>
    <row r="2" spans="1:21" ht="17" thickBot="1" x14ac:dyDescent="0.25">
      <c r="A2" s="43" t="s">
        <v>0</v>
      </c>
      <c r="B2" s="43" t="s">
        <v>1</v>
      </c>
      <c r="C2" s="51"/>
      <c r="D2" s="44"/>
      <c r="E2" s="45"/>
      <c r="F2" s="101"/>
      <c r="G2" s="49"/>
      <c r="H2" s="74"/>
      <c r="I2" s="141"/>
      <c r="J2" s="74"/>
      <c r="K2" s="141"/>
      <c r="L2" s="141"/>
      <c r="M2" s="141"/>
      <c r="N2" s="44"/>
      <c r="O2" s="46"/>
      <c r="P2" s="47"/>
      <c r="Q2" s="48"/>
      <c r="R2" s="46"/>
      <c r="S2" s="50"/>
      <c r="T2" s="46"/>
      <c r="U2" s="46"/>
    </row>
    <row r="3" spans="1:21" ht="18" thickTop="1" thickBot="1" x14ac:dyDescent="0.25">
      <c r="A3" s="43" t="s">
        <v>57</v>
      </c>
      <c r="B3" s="97" t="s">
        <v>54</v>
      </c>
      <c r="C3" s="37" t="s">
        <v>3</v>
      </c>
      <c r="D3" s="20" t="s">
        <v>42</v>
      </c>
      <c r="E3" s="21" t="s">
        <v>52</v>
      </c>
      <c r="F3" s="102" t="s">
        <v>12</v>
      </c>
      <c r="G3" s="125" t="s">
        <v>43</v>
      </c>
      <c r="H3" s="98" t="s">
        <v>44</v>
      </c>
      <c r="I3" s="142" t="s">
        <v>45</v>
      </c>
      <c r="J3" s="98" t="s">
        <v>46</v>
      </c>
      <c r="K3" s="142" t="s">
        <v>47</v>
      </c>
      <c r="L3" s="142" t="s">
        <v>48</v>
      </c>
      <c r="M3" s="142" t="s">
        <v>49</v>
      </c>
      <c r="N3" s="98" t="s">
        <v>6</v>
      </c>
      <c r="O3" s="22" t="s">
        <v>7</v>
      </c>
      <c r="P3" s="35" t="s">
        <v>9</v>
      </c>
      <c r="Q3" s="23" t="s">
        <v>11</v>
      </c>
      <c r="R3" s="24" t="s">
        <v>10</v>
      </c>
      <c r="S3" s="26" t="s">
        <v>13</v>
      </c>
      <c r="T3" s="25" t="s">
        <v>14</v>
      </c>
      <c r="U3" s="25" t="s">
        <v>2</v>
      </c>
    </row>
    <row r="4" spans="1:21" ht="17" thickTop="1" x14ac:dyDescent="0.2">
      <c r="A4" s="52" t="s">
        <v>60</v>
      </c>
      <c r="B4" s="52"/>
      <c r="C4" s="53"/>
      <c r="D4" s="54"/>
      <c r="E4" s="55"/>
      <c r="F4" s="103"/>
      <c r="G4" s="61"/>
      <c r="H4" s="75"/>
      <c r="I4" s="143"/>
      <c r="J4" s="75"/>
      <c r="K4" s="143"/>
      <c r="L4" s="143"/>
      <c r="M4" s="143"/>
      <c r="N4" s="58"/>
      <c r="O4" s="56"/>
      <c r="P4" s="57"/>
      <c r="Q4" s="59"/>
      <c r="R4" s="60"/>
      <c r="S4" s="62"/>
      <c r="T4" s="60"/>
      <c r="U4" s="60"/>
    </row>
    <row r="5" spans="1:21" x14ac:dyDescent="0.2">
      <c r="A5" s="17">
        <v>45224</v>
      </c>
      <c r="B5" s="17">
        <v>45590</v>
      </c>
      <c r="C5" s="38" t="s">
        <v>5</v>
      </c>
      <c r="D5" s="32">
        <v>0</v>
      </c>
      <c r="E5" s="9">
        <v>45224</v>
      </c>
      <c r="F5" s="139">
        <v>-0.251</v>
      </c>
      <c r="G5" s="27">
        <v>1.266</v>
      </c>
      <c r="H5" s="76">
        <v>1.2589999999999999</v>
      </c>
      <c r="I5" s="144">
        <v>1.92</v>
      </c>
      <c r="J5" s="76">
        <v>0.48699999999999999</v>
      </c>
      <c r="K5" s="144">
        <v>5.0199999999999996</v>
      </c>
      <c r="L5" s="144">
        <v>0.23</v>
      </c>
      <c r="M5" s="144">
        <v>0.12</v>
      </c>
      <c r="N5" s="30">
        <f xml:space="preserve"> (G5 - D5) / (100% + D5)</f>
        <v>1.266</v>
      </c>
      <c r="O5" s="10">
        <f>NETWORKDAYS(A5, E5, HolidaysRange)</f>
        <v>1</v>
      </c>
      <c r="P5" s="34">
        <f>E5-A5</f>
        <v>0</v>
      </c>
      <c r="Q5" s="11">
        <f>NETWORKDAYS(E5, B5, HolidaysRange)</f>
        <v>254</v>
      </c>
      <c r="R5" s="12">
        <f>B5-E5</f>
        <v>366</v>
      </c>
      <c r="S5" s="152">
        <f>O5+Q5</f>
        <v>255</v>
      </c>
      <c r="T5" s="14">
        <f>P5+R5</f>
        <v>366</v>
      </c>
      <c r="U5" s="14"/>
    </row>
    <row r="6" spans="1:21" x14ac:dyDescent="0.2">
      <c r="A6" s="17">
        <f>A5</f>
        <v>45224</v>
      </c>
      <c r="B6" s="17">
        <f>B5</f>
        <v>45590</v>
      </c>
      <c r="C6" s="38" t="s">
        <v>17</v>
      </c>
      <c r="D6" s="33">
        <v>-3.7999999999999999E-2</v>
      </c>
      <c r="E6" s="41">
        <v>45394</v>
      </c>
      <c r="F6" s="140">
        <v>-7.0999999999999994E-2</v>
      </c>
      <c r="G6" s="27">
        <v>0.19</v>
      </c>
      <c r="H6" s="76">
        <v>0.189</v>
      </c>
      <c r="I6" s="144">
        <v>1.26</v>
      </c>
      <c r="J6" s="76">
        <v>0.14599999999999999</v>
      </c>
      <c r="K6" s="144">
        <v>2.67</v>
      </c>
      <c r="L6" s="144">
        <v>0.35</v>
      </c>
      <c r="M6" s="144">
        <v>-0.02</v>
      </c>
      <c r="N6" s="30">
        <f xml:space="preserve"> (G6 - D6) / (100% + D6)</f>
        <v>0.23700623700623702</v>
      </c>
      <c r="O6" s="10">
        <f>NETWORKDAYS(A6, E6, HolidaysRange)</f>
        <v>117</v>
      </c>
      <c r="P6" s="34">
        <f>E6-A6</f>
        <v>170</v>
      </c>
      <c r="Q6" s="11">
        <f>NETWORKDAYS(E6, B6, HolidaysRange)</f>
        <v>138</v>
      </c>
      <c r="R6" s="12">
        <f>B6-E6</f>
        <v>196</v>
      </c>
      <c r="S6" s="152">
        <f t="shared" ref="S6:T7" si="0">O6+Q6</f>
        <v>255</v>
      </c>
      <c r="T6" s="14">
        <f t="shared" si="0"/>
        <v>366</v>
      </c>
      <c r="U6" s="14"/>
    </row>
    <row r="7" spans="1:21" x14ac:dyDescent="0.2">
      <c r="A7" s="17">
        <f>A6</f>
        <v>45224</v>
      </c>
      <c r="B7" s="17">
        <f>B6</f>
        <v>45590</v>
      </c>
      <c r="C7" s="38" t="s">
        <v>61</v>
      </c>
      <c r="D7" s="33">
        <v>-1.35E-2</v>
      </c>
      <c r="E7" s="41">
        <v>45230</v>
      </c>
      <c r="F7" s="140">
        <v>-0.4</v>
      </c>
      <c r="G7" s="27">
        <v>0.498</v>
      </c>
      <c r="H7" s="76">
        <v>0.496</v>
      </c>
      <c r="I7" s="144">
        <v>1.01</v>
      </c>
      <c r="J7" s="76">
        <v>0.54700000000000004</v>
      </c>
      <c r="K7" s="144">
        <v>1.24</v>
      </c>
      <c r="L7" s="144">
        <v>0.28999999999999998</v>
      </c>
      <c r="M7" s="144">
        <v>0.1</v>
      </c>
      <c r="N7" s="30">
        <f xml:space="preserve"> (G7 - D7) / (100% + D7)</f>
        <v>0.51849974657881392</v>
      </c>
      <c r="O7" s="10">
        <f>NETWORKDAYS(A7, E7, HolidaysRange)</f>
        <v>5</v>
      </c>
      <c r="P7" s="34">
        <f>E7-A7</f>
        <v>6</v>
      </c>
      <c r="Q7" s="11">
        <f>NETWORKDAYS(E7, B7, HolidaysRange)</f>
        <v>250</v>
      </c>
      <c r="R7" s="12">
        <f>B7-E7</f>
        <v>360</v>
      </c>
      <c r="S7" s="152">
        <f t="shared" si="0"/>
        <v>255</v>
      </c>
      <c r="T7" s="14">
        <f t="shared" si="0"/>
        <v>366</v>
      </c>
      <c r="U7" s="14"/>
    </row>
    <row r="8" spans="1:21" x14ac:dyDescent="0.2">
      <c r="A8" s="52" t="s">
        <v>16</v>
      </c>
      <c r="B8" s="52"/>
      <c r="C8" s="53"/>
      <c r="D8" s="54"/>
      <c r="E8" s="55"/>
      <c r="F8" s="103"/>
      <c r="G8" s="66"/>
      <c r="H8" s="75"/>
      <c r="I8" s="143"/>
      <c r="J8" s="75"/>
      <c r="K8" s="143"/>
      <c r="L8" s="143"/>
      <c r="M8" s="143"/>
      <c r="N8" s="79"/>
      <c r="O8" s="71"/>
      <c r="P8" s="72"/>
      <c r="Q8" s="80"/>
      <c r="R8" s="71"/>
      <c r="S8" s="67"/>
      <c r="T8" s="65"/>
      <c r="U8" s="65"/>
    </row>
    <row r="9" spans="1:21" x14ac:dyDescent="0.2">
      <c r="A9" s="17">
        <v>45224</v>
      </c>
      <c r="B9" s="17">
        <v>45590</v>
      </c>
      <c r="C9" s="38" t="s">
        <v>8</v>
      </c>
      <c r="D9" s="33">
        <v>-1.6400000000000001E-2</v>
      </c>
      <c r="E9" s="5">
        <v>45226</v>
      </c>
      <c r="F9" s="150">
        <v>-8.4000000000000005E-2</v>
      </c>
      <c r="G9" s="27">
        <v>0.4</v>
      </c>
      <c r="H9" s="76">
        <v>0.39900000000000002</v>
      </c>
      <c r="I9" s="144">
        <v>2.84</v>
      </c>
      <c r="J9" s="76">
        <v>0.121</v>
      </c>
      <c r="K9" s="144">
        <v>4.7300000000000004</v>
      </c>
      <c r="L9" s="144"/>
      <c r="M9" s="144"/>
      <c r="N9" s="30">
        <f xml:space="preserve"> (G9 - D9) / (100% + D9)</f>
        <v>0.42334282228548192</v>
      </c>
      <c r="O9" s="10">
        <f>NETWORKDAYS(A9, E9, HolidaysRange)</f>
        <v>3</v>
      </c>
      <c r="P9" s="34">
        <f>E9-A9</f>
        <v>2</v>
      </c>
      <c r="Q9" s="11">
        <f>NETWORKDAYS(E9, B9, HolidaysRange)</f>
        <v>252</v>
      </c>
      <c r="R9" s="12">
        <f>B9-E9</f>
        <v>364</v>
      </c>
      <c r="S9" s="152">
        <f t="shared" ref="S9:T11" si="1">O9+Q9</f>
        <v>255</v>
      </c>
      <c r="T9" s="14">
        <f t="shared" si="1"/>
        <v>366</v>
      </c>
      <c r="U9" s="14" t="s">
        <v>4</v>
      </c>
    </row>
    <row r="10" spans="1:21" x14ac:dyDescent="0.2">
      <c r="A10" s="17">
        <f>A9</f>
        <v>45224</v>
      </c>
      <c r="B10" s="17">
        <f>B9</f>
        <v>45590</v>
      </c>
      <c r="C10" s="38" t="s">
        <v>15</v>
      </c>
      <c r="D10" s="32">
        <v>-1.9099999999999999E-2</v>
      </c>
      <c r="E10" s="9">
        <v>45225</v>
      </c>
      <c r="F10" s="139">
        <v>-0.13600000000000001</v>
      </c>
      <c r="G10" s="27">
        <v>0.42399999999999999</v>
      </c>
      <c r="H10" s="76">
        <v>0.42199999999999999</v>
      </c>
      <c r="I10" s="144">
        <v>2.13</v>
      </c>
      <c r="J10" s="76">
        <v>0.17299999999999999</v>
      </c>
      <c r="K10" s="144">
        <v>3.11</v>
      </c>
      <c r="L10" s="144">
        <v>0.1</v>
      </c>
      <c r="M10" s="144">
        <v>0.66</v>
      </c>
      <c r="N10" s="30">
        <f xml:space="preserve"> (G10 - D10) / (100% + D10)</f>
        <v>0.45172800489346521</v>
      </c>
      <c r="O10" s="10">
        <f>NETWORKDAYS(A10, E10, HolidaysRange)</f>
        <v>2</v>
      </c>
      <c r="P10" s="34">
        <f>E10-A10</f>
        <v>1</v>
      </c>
      <c r="Q10" s="11">
        <f>NETWORKDAYS(E10, B10, HolidaysRange)</f>
        <v>253</v>
      </c>
      <c r="R10" s="12">
        <f>B10-E10</f>
        <v>365</v>
      </c>
      <c r="S10" s="152">
        <f t="shared" si="1"/>
        <v>255</v>
      </c>
      <c r="T10" s="14">
        <f t="shared" si="1"/>
        <v>366</v>
      </c>
      <c r="U10" s="14"/>
    </row>
    <row r="11" spans="1:21" x14ac:dyDescent="0.2">
      <c r="A11" s="17">
        <f>A10</f>
        <v>45224</v>
      </c>
      <c r="B11" s="17">
        <f>B10</f>
        <v>45590</v>
      </c>
      <c r="C11" s="38" t="s">
        <v>18</v>
      </c>
      <c r="D11" s="32">
        <v>-6.4500000000000002E-2</v>
      </c>
      <c r="E11" s="9">
        <v>45226</v>
      </c>
      <c r="F11" s="139">
        <v>-0.27200000000000002</v>
      </c>
      <c r="G11" s="27">
        <v>1.222</v>
      </c>
      <c r="H11" s="76">
        <v>1.2150000000000001</v>
      </c>
      <c r="I11" s="144">
        <v>1.7</v>
      </c>
      <c r="J11" s="76">
        <v>0.56100000000000005</v>
      </c>
      <c r="K11" s="144">
        <v>4.4800000000000004</v>
      </c>
      <c r="L11" s="144">
        <v>0.28000000000000003</v>
      </c>
      <c r="M11" s="144">
        <v>7.0000000000000007E-2</v>
      </c>
      <c r="N11" s="30">
        <f xml:space="preserve"> (G11 - D11) / (100% + D11)</f>
        <v>1.3752004275788348</v>
      </c>
      <c r="O11" s="10">
        <f>NETWORKDAYS(A11, E11, HolidaysRange)</f>
        <v>3</v>
      </c>
      <c r="P11" s="34">
        <f>E11-A11</f>
        <v>2</v>
      </c>
      <c r="Q11" s="11">
        <f>NETWORKDAYS(E11, B11, HolidaysRange)</f>
        <v>252</v>
      </c>
      <c r="R11" s="12">
        <f>B11-E11</f>
        <v>364</v>
      </c>
      <c r="S11" s="152">
        <f t="shared" si="1"/>
        <v>255</v>
      </c>
      <c r="T11" s="14">
        <f t="shared" si="1"/>
        <v>366</v>
      </c>
      <c r="U11" s="14"/>
    </row>
    <row r="12" spans="1:21" x14ac:dyDescent="0.2">
      <c r="A12" s="52" t="s">
        <v>59</v>
      </c>
      <c r="B12" s="68"/>
      <c r="C12" s="53"/>
      <c r="D12" s="69"/>
      <c r="E12" s="70"/>
      <c r="F12" s="106"/>
      <c r="G12" s="73"/>
      <c r="H12" s="99"/>
      <c r="I12" s="145"/>
      <c r="J12" s="99"/>
      <c r="K12" s="145"/>
      <c r="L12" s="145"/>
      <c r="M12" s="145"/>
      <c r="N12" s="79"/>
      <c r="O12" s="71"/>
      <c r="P12" s="72"/>
      <c r="Q12" s="80"/>
      <c r="R12" s="71"/>
      <c r="S12" s="153"/>
      <c r="T12" s="71"/>
      <c r="U12" s="71"/>
    </row>
    <row r="13" spans="1:21" x14ac:dyDescent="0.2">
      <c r="A13" s="17">
        <v>45224</v>
      </c>
      <c r="B13" s="17">
        <v>45590</v>
      </c>
      <c r="C13" s="38" t="s">
        <v>19</v>
      </c>
      <c r="D13" s="32">
        <v>0</v>
      </c>
      <c r="E13" s="9">
        <v>45224</v>
      </c>
      <c r="F13" s="139">
        <v>-0.11799999999999999</v>
      </c>
      <c r="G13" s="27">
        <v>0.14799999999999999</v>
      </c>
      <c r="H13" s="76">
        <v>0.14799999999999999</v>
      </c>
      <c r="I13" s="144">
        <v>0.99</v>
      </c>
      <c r="J13" s="76">
        <v>0.152</v>
      </c>
      <c r="K13" s="144">
        <v>1.25</v>
      </c>
      <c r="L13" s="144">
        <v>0.33</v>
      </c>
      <c r="M13" s="144">
        <v>0.09</v>
      </c>
      <c r="N13" s="30">
        <f xml:space="preserve"> (G13 - D13) / (100% + D13)</f>
        <v>0.14799999999999999</v>
      </c>
      <c r="O13" s="10">
        <f>NETWORKDAYS(A13, E13, HolidaysRange)</f>
        <v>1</v>
      </c>
      <c r="P13" s="34">
        <f>E13-A13</f>
        <v>0</v>
      </c>
      <c r="Q13" s="11">
        <f>NETWORKDAYS(E13, B13, HolidaysRange)</f>
        <v>254</v>
      </c>
      <c r="R13" s="12">
        <f>B13-E13</f>
        <v>366</v>
      </c>
      <c r="S13" s="152">
        <f t="shared" ref="S13:T15" si="2">O13+Q13</f>
        <v>255</v>
      </c>
      <c r="T13" s="14">
        <f t="shared" si="2"/>
        <v>366</v>
      </c>
      <c r="U13" s="14"/>
    </row>
    <row r="14" spans="1:21" x14ac:dyDescent="0.2">
      <c r="A14" s="17">
        <f>A13</f>
        <v>45224</v>
      </c>
      <c r="B14" s="17">
        <f>B13</f>
        <v>45590</v>
      </c>
      <c r="C14" s="38" t="s">
        <v>20</v>
      </c>
      <c r="D14" s="32">
        <v>0</v>
      </c>
      <c r="E14" s="9">
        <v>45224</v>
      </c>
      <c r="F14" s="139">
        <v>-3.6999999999999998E-2</v>
      </c>
      <c r="G14" s="27">
        <v>0.111</v>
      </c>
      <c r="H14" s="76">
        <v>0.111</v>
      </c>
      <c r="I14" s="144">
        <v>1.77</v>
      </c>
      <c r="J14" s="76">
        <v>6.0999999999999999E-2</v>
      </c>
      <c r="K14" s="144">
        <v>2.98</v>
      </c>
      <c r="L14" s="144">
        <v>0.28000000000000003</v>
      </c>
      <c r="M14" s="144">
        <v>7.0000000000000007E-2</v>
      </c>
      <c r="N14" s="30">
        <f xml:space="preserve"> (G14 - D14) / (100% + D14)</f>
        <v>0.111</v>
      </c>
      <c r="O14" s="10">
        <f>NETWORKDAYS(A14, E14, HolidaysRange)</f>
        <v>1</v>
      </c>
      <c r="P14" s="34">
        <f>E14-A14</f>
        <v>0</v>
      </c>
      <c r="Q14" s="11">
        <f>NETWORKDAYS(E14, B14, HolidaysRange)</f>
        <v>254</v>
      </c>
      <c r="R14" s="12">
        <f>B14-E14</f>
        <v>366</v>
      </c>
      <c r="S14" s="152">
        <f t="shared" si="2"/>
        <v>255</v>
      </c>
      <c r="T14" s="14">
        <f t="shared" si="2"/>
        <v>366</v>
      </c>
      <c r="U14" s="14"/>
    </row>
    <row r="15" spans="1:21" ht="17" thickBot="1" x14ac:dyDescent="0.25">
      <c r="A15" s="17">
        <f>A14</f>
        <v>45224</v>
      </c>
      <c r="B15" s="17">
        <f>B14</f>
        <v>45590</v>
      </c>
      <c r="C15" s="154" t="s">
        <v>21</v>
      </c>
      <c r="D15" s="81">
        <v>-2.29E-2</v>
      </c>
      <c r="E15" s="82">
        <v>45240</v>
      </c>
      <c r="F15" s="151">
        <v>-5.8000000000000003E-2</v>
      </c>
      <c r="G15" s="83">
        <v>0.379</v>
      </c>
      <c r="H15" s="100">
        <v>0.377</v>
      </c>
      <c r="I15" s="146">
        <v>2.35</v>
      </c>
      <c r="J15" s="100">
        <v>0.14099999999999999</v>
      </c>
      <c r="K15" s="146">
        <v>6.53</v>
      </c>
      <c r="L15" s="146">
        <v>0.27</v>
      </c>
      <c r="M15" s="146">
        <v>0.23</v>
      </c>
      <c r="N15" s="84">
        <f xml:space="preserve"> (G15 - D15) / (100% + D15)</f>
        <v>0.41131920990686727</v>
      </c>
      <c r="O15" s="85">
        <f>NETWORKDAYS(A15, E15, HolidaysRange)</f>
        <v>13</v>
      </c>
      <c r="P15" s="86">
        <f>E15-A15</f>
        <v>16</v>
      </c>
      <c r="Q15" s="87">
        <f>NETWORKDAYS(E15, B15, HolidaysRange)</f>
        <v>242</v>
      </c>
      <c r="R15" s="88">
        <f>B15-E15</f>
        <v>350</v>
      </c>
      <c r="S15" s="155">
        <f t="shared" si="2"/>
        <v>255</v>
      </c>
      <c r="T15" s="89">
        <f t="shared" si="2"/>
        <v>366</v>
      </c>
      <c r="U15" s="89"/>
    </row>
    <row r="16" spans="1:21" ht="18" thickTop="1" thickBot="1" x14ac:dyDescent="0.25">
      <c r="A16" s="97" t="s">
        <v>56</v>
      </c>
      <c r="B16" s="97" t="s">
        <v>54</v>
      </c>
      <c r="C16" s="37" t="s">
        <v>3</v>
      </c>
      <c r="D16" s="20" t="s">
        <v>42</v>
      </c>
      <c r="E16" s="21" t="s">
        <v>52</v>
      </c>
      <c r="F16" s="102" t="s">
        <v>12</v>
      </c>
      <c r="G16" s="125" t="s">
        <v>43</v>
      </c>
      <c r="H16" s="98" t="s">
        <v>44</v>
      </c>
      <c r="I16" s="142" t="s">
        <v>45</v>
      </c>
      <c r="J16" s="98" t="s">
        <v>46</v>
      </c>
      <c r="K16" s="142" t="s">
        <v>47</v>
      </c>
      <c r="L16" s="142" t="s">
        <v>48</v>
      </c>
      <c r="M16" s="142" t="s">
        <v>49</v>
      </c>
      <c r="N16" s="98" t="s">
        <v>6</v>
      </c>
      <c r="O16" s="22" t="s">
        <v>7</v>
      </c>
      <c r="P16" s="35" t="s">
        <v>9</v>
      </c>
      <c r="Q16" s="23" t="s">
        <v>11</v>
      </c>
      <c r="R16" s="24" t="s">
        <v>10</v>
      </c>
      <c r="S16" s="26" t="s">
        <v>13</v>
      </c>
      <c r="T16" s="25" t="s">
        <v>14</v>
      </c>
      <c r="U16" s="25" t="s">
        <v>2</v>
      </c>
    </row>
    <row r="17" spans="1:21" ht="17" thickTop="1" x14ac:dyDescent="0.2">
      <c r="A17" s="52" t="s">
        <v>60</v>
      </c>
      <c r="B17" s="52"/>
      <c r="C17" s="53"/>
      <c r="D17" s="54"/>
      <c r="E17" s="55"/>
      <c r="F17" s="103"/>
      <c r="G17" s="61"/>
      <c r="H17" s="75"/>
      <c r="I17" s="143"/>
      <c r="J17" s="75"/>
      <c r="K17" s="143"/>
      <c r="L17" s="143"/>
      <c r="M17" s="143"/>
      <c r="N17" s="58"/>
      <c r="O17" s="56"/>
      <c r="P17" s="57"/>
      <c r="Q17" s="59"/>
      <c r="R17" s="60"/>
      <c r="S17" s="62"/>
      <c r="T17" s="60"/>
      <c r="U17" s="60"/>
    </row>
    <row r="18" spans="1:21" x14ac:dyDescent="0.2">
      <c r="A18" s="17">
        <v>44494</v>
      </c>
      <c r="B18" s="17">
        <v>45590</v>
      </c>
      <c r="C18" s="38" t="s">
        <v>5</v>
      </c>
      <c r="D18" s="32">
        <v>0</v>
      </c>
      <c r="E18" s="9">
        <v>44494</v>
      </c>
      <c r="F18" s="139">
        <v>-0.251</v>
      </c>
      <c r="G18" s="27">
        <v>158.86799999999999</v>
      </c>
      <c r="H18" s="76">
        <v>4.4279999999999999</v>
      </c>
      <c r="I18" s="144">
        <v>3.67</v>
      </c>
      <c r="J18" s="76">
        <v>0.496</v>
      </c>
      <c r="K18" s="144">
        <v>17.670000000000002</v>
      </c>
      <c r="L18" s="144">
        <v>-0.14000000000000001</v>
      </c>
      <c r="M18" s="144">
        <v>0.14000000000000001</v>
      </c>
      <c r="N18" s="30">
        <f xml:space="preserve"> (G18 - D18) / (100% + D18)</f>
        <v>158.86799999999999</v>
      </c>
      <c r="O18" s="10">
        <f>NETWORKDAYS(A18, E18, HolidaysRange)</f>
        <v>1</v>
      </c>
      <c r="P18" s="34">
        <f>E18-A18</f>
        <v>0</v>
      </c>
      <c r="Q18" s="11">
        <f>NETWORKDAYS(E18, B18, HolidaysRange)</f>
        <v>759</v>
      </c>
      <c r="R18" s="12">
        <f>B18-E18</f>
        <v>1096</v>
      </c>
      <c r="S18" s="152">
        <f>O18+Q18</f>
        <v>760</v>
      </c>
      <c r="T18" s="14">
        <f>P18+R18</f>
        <v>1096</v>
      </c>
      <c r="U18" s="14"/>
    </row>
    <row r="19" spans="1:21" x14ac:dyDescent="0.2">
      <c r="A19" s="17">
        <f>A18</f>
        <v>44494</v>
      </c>
      <c r="B19" s="17">
        <f>B18</f>
        <v>45590</v>
      </c>
      <c r="C19" s="38" t="s">
        <v>17</v>
      </c>
      <c r="D19" s="33">
        <v>-0.16320000000000001</v>
      </c>
      <c r="E19" s="41">
        <v>44634</v>
      </c>
      <c r="F19" s="140">
        <v>-0.27100000000000002</v>
      </c>
      <c r="G19" s="27">
        <v>6.484</v>
      </c>
      <c r="H19" s="76">
        <v>0.95599999999999996</v>
      </c>
      <c r="I19" s="144">
        <v>1.83</v>
      </c>
      <c r="J19" s="76">
        <v>0.41399999999999998</v>
      </c>
      <c r="K19" s="144">
        <v>3.52</v>
      </c>
      <c r="L19" s="144">
        <v>-0.01</v>
      </c>
      <c r="M19" s="144">
        <v>0.15</v>
      </c>
      <c r="N19" s="30">
        <f xml:space="preserve"> (G19 - D19) / (100% + D19)</f>
        <v>7.9435946462715101</v>
      </c>
      <c r="O19" s="10">
        <f>NETWORKDAYS(A19, E19, HolidaysRange)</f>
        <v>97</v>
      </c>
      <c r="P19" s="34">
        <f>E19-A19</f>
        <v>140</v>
      </c>
      <c r="Q19" s="11">
        <f>NETWORKDAYS(E19, B19, HolidaysRange)</f>
        <v>663</v>
      </c>
      <c r="R19" s="12">
        <f>B19-E19</f>
        <v>956</v>
      </c>
      <c r="S19" s="152">
        <f t="shared" ref="S19:T20" si="3">O19+Q19</f>
        <v>760</v>
      </c>
      <c r="T19" s="14">
        <f t="shared" si="3"/>
        <v>1096</v>
      </c>
      <c r="U19" s="14"/>
    </row>
    <row r="20" spans="1:21" x14ac:dyDescent="0.2">
      <c r="A20" s="17">
        <f>A19</f>
        <v>44494</v>
      </c>
      <c r="B20" s="17">
        <f>B19</f>
        <v>45590</v>
      </c>
      <c r="C20" s="38" t="s">
        <v>61</v>
      </c>
      <c r="D20" s="33">
        <v>-0.1285</v>
      </c>
      <c r="E20" s="41">
        <v>44588</v>
      </c>
      <c r="F20" s="140">
        <v>-0.4</v>
      </c>
      <c r="G20" s="27">
        <v>11.004</v>
      </c>
      <c r="H20" s="76">
        <v>1.29</v>
      </c>
      <c r="I20" s="144">
        <v>1.93</v>
      </c>
      <c r="J20" s="76">
        <v>0.49199999999999999</v>
      </c>
      <c r="K20" s="144">
        <v>3.23</v>
      </c>
      <c r="L20" s="144">
        <v>-0.01</v>
      </c>
      <c r="M20" s="144">
        <v>0.12</v>
      </c>
      <c r="N20" s="30">
        <f xml:space="preserve"> (G20 - D20) / (100% + D20)</f>
        <v>12.773952954675847</v>
      </c>
      <c r="O20" s="10">
        <f>NETWORKDAYS(A20, E20, HolidaysRange)</f>
        <v>66</v>
      </c>
      <c r="P20" s="34">
        <f>E20-A20</f>
        <v>94</v>
      </c>
      <c r="Q20" s="11">
        <f>NETWORKDAYS(E20, B20, HolidaysRange)</f>
        <v>694</v>
      </c>
      <c r="R20" s="12">
        <f>B20-E20</f>
        <v>1002</v>
      </c>
      <c r="S20" s="152">
        <f t="shared" si="3"/>
        <v>760</v>
      </c>
      <c r="T20" s="14">
        <f t="shared" si="3"/>
        <v>1096</v>
      </c>
      <c r="U20" s="14"/>
    </row>
    <row r="21" spans="1:21" x14ac:dyDescent="0.2">
      <c r="A21" s="52" t="s">
        <v>16</v>
      </c>
      <c r="B21" s="52"/>
      <c r="C21" s="53"/>
      <c r="D21" s="54"/>
      <c r="E21" s="55"/>
      <c r="F21" s="103"/>
      <c r="G21" s="66"/>
      <c r="H21" s="75"/>
      <c r="I21" s="143"/>
      <c r="J21" s="75"/>
      <c r="K21" s="143"/>
      <c r="L21" s="143"/>
      <c r="M21" s="143"/>
      <c r="N21" s="79"/>
      <c r="O21" s="71"/>
      <c r="P21" s="72"/>
      <c r="Q21" s="80"/>
      <c r="R21" s="71"/>
      <c r="S21" s="67"/>
      <c r="T21" s="65"/>
      <c r="U21" s="65"/>
    </row>
    <row r="22" spans="1:21" x14ac:dyDescent="0.2">
      <c r="A22" s="17">
        <v>44494</v>
      </c>
      <c r="B22" s="17">
        <v>45590</v>
      </c>
      <c r="C22" s="38" t="s">
        <v>8</v>
      </c>
      <c r="D22" s="33">
        <v>-0.20649999999999999</v>
      </c>
      <c r="E22" s="5">
        <v>44846</v>
      </c>
      <c r="F22" s="150">
        <v>-0.245</v>
      </c>
      <c r="G22" s="27">
        <v>0.313</v>
      </c>
      <c r="H22" s="76">
        <v>9.5000000000000001E-2</v>
      </c>
      <c r="I22" s="144">
        <v>0.61</v>
      </c>
      <c r="J22" s="76">
        <v>0.17399999999999999</v>
      </c>
      <c r="K22" s="144">
        <v>0.39</v>
      </c>
      <c r="L22" s="144"/>
      <c r="M22" s="144"/>
      <c r="N22" s="30">
        <f xml:space="preserve"> (G22 - D22) / (100% + D22)</f>
        <v>0.65469439193446755</v>
      </c>
      <c r="O22" s="10">
        <f>NETWORKDAYS(A22, E22, HolidaysRange)</f>
        <v>245</v>
      </c>
      <c r="P22" s="34">
        <f>E22-A22</f>
        <v>352</v>
      </c>
      <c r="Q22" s="11">
        <f>NETWORKDAYS(E22, B22, HolidaysRange)</f>
        <v>515</v>
      </c>
      <c r="R22" s="12">
        <f>B22-E22</f>
        <v>744</v>
      </c>
      <c r="S22" s="152">
        <f t="shared" ref="S22:T24" si="4">O22+Q22</f>
        <v>760</v>
      </c>
      <c r="T22" s="14">
        <f t="shared" si="4"/>
        <v>1096</v>
      </c>
      <c r="U22" s="14" t="s">
        <v>30</v>
      </c>
    </row>
    <row r="23" spans="1:21" x14ac:dyDescent="0.2">
      <c r="A23" s="17">
        <f>A22</f>
        <v>44494</v>
      </c>
      <c r="B23" s="17">
        <f>B22</f>
        <v>45590</v>
      </c>
      <c r="C23" s="38" t="s">
        <v>15</v>
      </c>
      <c r="D23" s="32">
        <v>-0.30640000000000001</v>
      </c>
      <c r="E23" s="9">
        <v>44868</v>
      </c>
      <c r="F23" s="150">
        <v>-0.35099999999999998</v>
      </c>
      <c r="G23" s="27">
        <v>0.33700000000000002</v>
      </c>
      <c r="H23" s="76">
        <v>0.10199999999999999</v>
      </c>
      <c r="I23" s="144">
        <v>0.53</v>
      </c>
      <c r="J23" s="76">
        <v>0.23699999999999999</v>
      </c>
      <c r="K23" s="144">
        <v>0.28999999999999998</v>
      </c>
      <c r="L23" s="144">
        <v>0.02</v>
      </c>
      <c r="M23" s="144">
        <v>0.7</v>
      </c>
      <c r="N23" s="30">
        <f xml:space="preserve"> (G23 - D23) / (100% + D23)</f>
        <v>0.92762399077277968</v>
      </c>
      <c r="O23" s="10">
        <f>NETWORKDAYS(A23, E23, HolidaysRange)</f>
        <v>261</v>
      </c>
      <c r="P23" s="34">
        <f>E23-A23</f>
        <v>374</v>
      </c>
      <c r="Q23" s="11">
        <f>NETWORKDAYS(E23, B23, HolidaysRange)</f>
        <v>499</v>
      </c>
      <c r="R23" s="12">
        <f>B23-E23</f>
        <v>722</v>
      </c>
      <c r="S23" s="152">
        <f t="shared" si="4"/>
        <v>760</v>
      </c>
      <c r="T23" s="14">
        <f t="shared" si="4"/>
        <v>1096</v>
      </c>
      <c r="U23" s="14"/>
    </row>
    <row r="24" spans="1:21" x14ac:dyDescent="0.2">
      <c r="A24" s="17">
        <f>A23</f>
        <v>44494</v>
      </c>
      <c r="B24" s="17">
        <f>B23</f>
        <v>45590</v>
      </c>
      <c r="C24" s="38" t="s">
        <v>18</v>
      </c>
      <c r="D24" s="32">
        <v>-0.8468</v>
      </c>
      <c r="E24" s="9">
        <v>44923</v>
      </c>
      <c r="F24" s="139">
        <v>-0.85399999999999998</v>
      </c>
      <c r="G24" s="27">
        <v>0.17</v>
      </c>
      <c r="H24" s="76">
        <v>5.3999999999999999E-2</v>
      </c>
      <c r="I24" s="144">
        <v>0.41</v>
      </c>
      <c r="J24" s="76">
        <v>0.66900000000000004</v>
      </c>
      <c r="K24" s="144">
        <v>0.06</v>
      </c>
      <c r="L24" s="144">
        <v>7.0000000000000007E-2</v>
      </c>
      <c r="M24" s="144">
        <v>0.12</v>
      </c>
      <c r="N24" s="30">
        <f xml:space="preserve"> (G24 - D24) / (100% + D24)</f>
        <v>6.637075718015665</v>
      </c>
      <c r="O24" s="10">
        <f>NETWORKDAYS(A24, E24, HolidaysRange)</f>
        <v>298</v>
      </c>
      <c r="P24" s="34">
        <f>E24-A24</f>
        <v>429</v>
      </c>
      <c r="Q24" s="11">
        <f>NETWORKDAYS(E24, B24, HolidaysRange)</f>
        <v>462</v>
      </c>
      <c r="R24" s="12">
        <f>B24-E24</f>
        <v>667</v>
      </c>
      <c r="S24" s="152">
        <f t="shared" si="4"/>
        <v>760</v>
      </c>
      <c r="T24" s="14">
        <f t="shared" si="4"/>
        <v>1096</v>
      </c>
      <c r="U24" s="14"/>
    </row>
    <row r="25" spans="1:21" x14ac:dyDescent="0.2">
      <c r="A25" s="52" t="s">
        <v>59</v>
      </c>
      <c r="B25" s="68"/>
      <c r="C25" s="53"/>
      <c r="D25" s="69"/>
      <c r="E25" s="70"/>
      <c r="F25" s="106"/>
      <c r="G25" s="73"/>
      <c r="H25" s="99"/>
      <c r="I25" s="145"/>
      <c r="J25" s="99"/>
      <c r="K25" s="145"/>
      <c r="L25" s="145"/>
      <c r="M25" s="145"/>
      <c r="N25" s="79"/>
      <c r="O25" s="71"/>
      <c r="P25" s="72"/>
      <c r="Q25" s="80"/>
      <c r="R25" s="71"/>
      <c r="S25" s="153"/>
      <c r="T25" s="71"/>
      <c r="U25" s="71"/>
    </row>
    <row r="26" spans="1:21" x14ac:dyDescent="0.2">
      <c r="A26" s="17">
        <v>44494</v>
      </c>
      <c r="B26" s="17">
        <v>45590</v>
      </c>
      <c r="C26" s="38" t="s">
        <v>19</v>
      </c>
      <c r="D26" s="32">
        <v>-0.39460000000000001</v>
      </c>
      <c r="E26" s="9">
        <v>45218</v>
      </c>
      <c r="F26" s="139">
        <v>-0.437</v>
      </c>
      <c r="G26" s="27">
        <v>-0.29899999999999999</v>
      </c>
      <c r="H26" s="76">
        <v>-0.112</v>
      </c>
      <c r="I26" s="144">
        <v>-0.56999999999999995</v>
      </c>
      <c r="J26" s="76">
        <v>0.17899999999999999</v>
      </c>
      <c r="K26" s="144">
        <v>-0.26</v>
      </c>
      <c r="L26" s="144">
        <v>0.11</v>
      </c>
      <c r="M26" s="144">
        <v>7.0000000000000007E-2</v>
      </c>
      <c r="N26" s="30">
        <f xml:space="preserve"> (G26 - D26) / (100% + D26)</f>
        <v>0.15791212421539483</v>
      </c>
      <c r="O26" s="10">
        <f>NETWORKDAYS(A26, E26, HolidaysRange)</f>
        <v>502</v>
      </c>
      <c r="P26" s="34">
        <f>E26-A26</f>
        <v>724</v>
      </c>
      <c r="Q26" s="11">
        <f>NETWORKDAYS(E26, B26, HolidaysRange)</f>
        <v>258</v>
      </c>
      <c r="R26" s="12">
        <f>B26-E26</f>
        <v>372</v>
      </c>
      <c r="S26" s="152">
        <f t="shared" ref="S26:T28" si="5">O26+Q26</f>
        <v>760</v>
      </c>
      <c r="T26" s="14">
        <f t="shared" si="5"/>
        <v>1096</v>
      </c>
      <c r="U26" s="14"/>
    </row>
    <row r="27" spans="1:21" x14ac:dyDescent="0.2">
      <c r="A27" s="17">
        <f>A26</f>
        <v>44494</v>
      </c>
      <c r="B27" s="17">
        <f>B26</f>
        <v>45590</v>
      </c>
      <c r="C27" s="38" t="s">
        <v>20</v>
      </c>
      <c r="D27" s="32">
        <v>-0.16339999999999999</v>
      </c>
      <c r="E27" s="9">
        <v>44858</v>
      </c>
      <c r="F27" s="139">
        <v>-0.17299999999999999</v>
      </c>
      <c r="G27" s="27">
        <v>-5.8999999999999997E-2</v>
      </c>
      <c r="H27" s="76">
        <v>-0.02</v>
      </c>
      <c r="I27" s="144">
        <v>-0.25</v>
      </c>
      <c r="J27" s="76">
        <v>7.0000000000000007E-2</v>
      </c>
      <c r="K27" s="144">
        <v>-0.12</v>
      </c>
      <c r="L27" s="144">
        <v>0.12</v>
      </c>
      <c r="M27" s="144">
        <v>0.56999999999999995</v>
      </c>
      <c r="N27" s="30">
        <f xml:space="preserve"> (G27 - D27) / (100% + D27)</f>
        <v>0.12479081998565622</v>
      </c>
      <c r="O27" s="10">
        <f>NETWORKDAYS(A27, E27, HolidaysRange)</f>
        <v>253</v>
      </c>
      <c r="P27" s="34">
        <f>E27-A27</f>
        <v>364</v>
      </c>
      <c r="Q27" s="11">
        <f>NETWORKDAYS(E27, B27, HolidaysRange)</f>
        <v>507</v>
      </c>
      <c r="R27" s="12">
        <f>B27-E27</f>
        <v>732</v>
      </c>
      <c r="S27" s="152">
        <f t="shared" si="5"/>
        <v>760</v>
      </c>
      <c r="T27" s="14">
        <f t="shared" si="5"/>
        <v>1096</v>
      </c>
      <c r="U27" s="14"/>
    </row>
    <row r="28" spans="1:21" ht="17" thickBot="1" x14ac:dyDescent="0.25">
      <c r="A28" s="17">
        <f>A27</f>
        <v>44494</v>
      </c>
      <c r="B28" s="17">
        <f>B27</f>
        <v>45590</v>
      </c>
      <c r="C28" s="154" t="s">
        <v>21</v>
      </c>
      <c r="D28" s="81">
        <v>-0.1048</v>
      </c>
      <c r="E28" s="82">
        <v>44830</v>
      </c>
      <c r="F28" s="151">
        <v>-0.21</v>
      </c>
      <c r="G28" s="83">
        <v>0.5</v>
      </c>
      <c r="H28" s="100">
        <v>0.14499999999999999</v>
      </c>
      <c r="I28" s="146">
        <v>1.03</v>
      </c>
      <c r="J28" s="100">
        <v>0.14199999999999999</v>
      </c>
      <c r="K28" s="146">
        <v>0.69</v>
      </c>
      <c r="L28" s="146">
        <v>0.08</v>
      </c>
      <c r="M28" s="146">
        <v>0.2</v>
      </c>
      <c r="N28" s="84">
        <f xml:space="preserve"> (G28 - D28) / (100% + D28)</f>
        <v>0.67560321715817695</v>
      </c>
      <c r="O28" s="85">
        <f>NETWORKDAYS(A28, E28, HolidaysRange)</f>
        <v>233</v>
      </c>
      <c r="P28" s="86">
        <f>E28-A28</f>
        <v>336</v>
      </c>
      <c r="Q28" s="87">
        <f>NETWORKDAYS(E28, B28, HolidaysRange)</f>
        <v>527</v>
      </c>
      <c r="R28" s="88">
        <f>B28-E28</f>
        <v>760</v>
      </c>
      <c r="S28" s="155">
        <f t="shared" si="5"/>
        <v>760</v>
      </c>
      <c r="T28" s="89">
        <f t="shared" si="5"/>
        <v>1096</v>
      </c>
      <c r="U28" s="89"/>
    </row>
    <row r="29" spans="1:21" ht="18" thickTop="1" thickBot="1" x14ac:dyDescent="0.25">
      <c r="A29" s="97" t="s">
        <v>55</v>
      </c>
      <c r="B29" s="171" t="s">
        <v>54</v>
      </c>
      <c r="C29" s="37" t="s">
        <v>3</v>
      </c>
      <c r="D29" s="20" t="s">
        <v>42</v>
      </c>
      <c r="E29" s="21" t="s">
        <v>52</v>
      </c>
      <c r="F29" s="102" t="s">
        <v>12</v>
      </c>
      <c r="G29" s="125" t="s">
        <v>43</v>
      </c>
      <c r="H29" s="98" t="s">
        <v>44</v>
      </c>
      <c r="I29" s="142" t="s">
        <v>45</v>
      </c>
      <c r="J29" s="98" t="s">
        <v>46</v>
      </c>
      <c r="K29" s="142" t="s">
        <v>47</v>
      </c>
      <c r="L29" s="142" t="s">
        <v>48</v>
      </c>
      <c r="M29" s="142" t="s">
        <v>49</v>
      </c>
      <c r="N29" s="98" t="s">
        <v>6</v>
      </c>
      <c r="O29" s="22" t="s">
        <v>7</v>
      </c>
      <c r="P29" s="35" t="s">
        <v>9</v>
      </c>
      <c r="Q29" s="23" t="s">
        <v>11</v>
      </c>
      <c r="R29" s="24" t="s">
        <v>10</v>
      </c>
      <c r="S29" s="26" t="s">
        <v>13</v>
      </c>
      <c r="T29" s="25" t="s">
        <v>14</v>
      </c>
      <c r="U29" s="25" t="s">
        <v>2</v>
      </c>
    </row>
    <row r="30" spans="1:21" ht="17" thickTop="1" x14ac:dyDescent="0.2">
      <c r="A30" s="52" t="s">
        <v>60</v>
      </c>
      <c r="B30" s="52"/>
      <c r="C30" s="53"/>
      <c r="D30" s="54"/>
      <c r="E30" s="55"/>
      <c r="F30" s="103"/>
      <c r="G30" s="61"/>
      <c r="H30" s="75"/>
      <c r="I30" s="143"/>
      <c r="J30" s="75"/>
      <c r="K30" s="143"/>
      <c r="L30" s="143"/>
      <c r="M30" s="143"/>
      <c r="N30" s="58"/>
      <c r="O30" s="56"/>
      <c r="P30" s="57"/>
      <c r="Q30" s="59"/>
      <c r="R30" s="60"/>
      <c r="S30" s="62"/>
      <c r="T30" s="60"/>
      <c r="U30" s="60"/>
    </row>
    <row r="31" spans="1:21" x14ac:dyDescent="0.2">
      <c r="A31" s="17">
        <v>43763</v>
      </c>
      <c r="B31" s="17">
        <v>45590</v>
      </c>
      <c r="C31" s="38" t="s">
        <v>5</v>
      </c>
      <c r="D31" s="32">
        <v>-1.3899999999999999E-2</v>
      </c>
      <c r="E31" s="9">
        <v>43773</v>
      </c>
      <c r="F31" s="139">
        <v>-0.27500000000000002</v>
      </c>
      <c r="G31" s="27">
        <v>52055.154000000002</v>
      </c>
      <c r="H31" s="76">
        <v>7.7919999999999998</v>
      </c>
      <c r="I31" s="144">
        <v>3.89</v>
      </c>
      <c r="J31" s="76">
        <v>0.60599999999999998</v>
      </c>
      <c r="K31" s="144">
        <v>28.3</v>
      </c>
      <c r="L31" s="144">
        <v>-0.12</v>
      </c>
      <c r="M31" s="144">
        <v>0.12</v>
      </c>
      <c r="N31" s="30">
        <f xml:space="preserve"> (G31 - D31) / (100% + D31)</f>
        <v>52788.934083764325</v>
      </c>
      <c r="O31" s="10">
        <f>NETWORKDAYS(A31, E31, HolidaysRange)</f>
        <v>7</v>
      </c>
      <c r="P31" s="34">
        <f>E31-A31</f>
        <v>10</v>
      </c>
      <c r="Q31" s="11">
        <f>NETWORKDAYS(E31, B31, HolidaysRange)</f>
        <v>1256</v>
      </c>
      <c r="R31" s="12">
        <f>B31-E31</f>
        <v>1817</v>
      </c>
      <c r="S31" s="152">
        <f>O31+Q31</f>
        <v>1263</v>
      </c>
      <c r="T31" s="14">
        <f>P31+R31</f>
        <v>1827</v>
      </c>
      <c r="U31" s="14"/>
    </row>
    <row r="32" spans="1:21" x14ac:dyDescent="0.2">
      <c r="A32" s="17">
        <f>A31</f>
        <v>43763</v>
      </c>
      <c r="B32" s="17">
        <f>B31</f>
        <v>45590</v>
      </c>
      <c r="C32" s="38" t="s">
        <v>17</v>
      </c>
      <c r="D32" s="33">
        <v>-1.01E-2</v>
      </c>
      <c r="E32" s="9">
        <v>43880</v>
      </c>
      <c r="F32" s="139">
        <v>-0.27200000000000002</v>
      </c>
      <c r="G32" s="27">
        <v>46.89</v>
      </c>
      <c r="H32" s="76">
        <v>1.169</v>
      </c>
      <c r="I32" s="144">
        <v>1.95</v>
      </c>
      <c r="J32" s="76">
        <v>0.44500000000000001</v>
      </c>
      <c r="K32" s="144">
        <v>4.29</v>
      </c>
      <c r="L32" s="144">
        <v>0.02</v>
      </c>
      <c r="M32" s="144">
        <v>0.16</v>
      </c>
      <c r="N32" s="30">
        <f xml:space="preserve"> (G32 - D32) / (100% + D32)</f>
        <v>47.378624103444793</v>
      </c>
      <c r="O32" s="10">
        <f>NETWORKDAYS(A32, E32, HolidaysRange)</f>
        <v>79</v>
      </c>
      <c r="P32" s="34">
        <f>E32-A32</f>
        <v>117</v>
      </c>
      <c r="Q32" s="11">
        <f>NETWORKDAYS(E32, B32, HolidaysRange)</f>
        <v>1184</v>
      </c>
      <c r="R32" s="12">
        <f>B32-E32</f>
        <v>1710</v>
      </c>
      <c r="S32" s="152">
        <f t="shared" ref="S32:T33" si="6">O32+Q32</f>
        <v>1263</v>
      </c>
      <c r="T32" s="14">
        <f t="shared" si="6"/>
        <v>1827</v>
      </c>
      <c r="U32" s="14"/>
    </row>
    <row r="33" spans="1:21" x14ac:dyDescent="0.2">
      <c r="A33" s="17">
        <f>A32</f>
        <v>43763</v>
      </c>
      <c r="B33" s="17">
        <f>B32</f>
        <v>45590</v>
      </c>
      <c r="C33" s="38" t="s">
        <v>61</v>
      </c>
      <c r="D33" s="33">
        <v>0</v>
      </c>
      <c r="E33" s="9">
        <v>43763</v>
      </c>
      <c r="F33" s="139">
        <v>-0.4</v>
      </c>
      <c r="G33" s="27">
        <v>1619.7840000000001</v>
      </c>
      <c r="H33" s="76">
        <v>3.39</v>
      </c>
      <c r="I33" s="144">
        <v>2.64</v>
      </c>
      <c r="J33" s="76">
        <v>0.63</v>
      </c>
      <c r="K33" s="144">
        <v>8.48</v>
      </c>
      <c r="L33" s="144">
        <v>0.04</v>
      </c>
      <c r="M33" s="144">
        <v>7.0000000000000007E-2</v>
      </c>
      <c r="N33" s="30">
        <f xml:space="preserve"> (G33 - D33) / (100% + D33)</f>
        <v>1619.7840000000001</v>
      </c>
      <c r="O33" s="10">
        <f>NETWORKDAYS(A33, E33, HolidaysRange)</f>
        <v>1</v>
      </c>
      <c r="P33" s="34">
        <f>E33-A33</f>
        <v>0</v>
      </c>
      <c r="Q33" s="11">
        <f>NETWORKDAYS(E33, B33, HolidaysRange)</f>
        <v>1262</v>
      </c>
      <c r="R33" s="12">
        <f>B33-E33</f>
        <v>1827</v>
      </c>
      <c r="S33" s="152">
        <f t="shared" si="6"/>
        <v>1263</v>
      </c>
      <c r="T33" s="14">
        <f t="shared" si="6"/>
        <v>1827</v>
      </c>
      <c r="U33" s="14"/>
    </row>
    <row r="34" spans="1:21" x14ac:dyDescent="0.2">
      <c r="A34" s="52" t="s">
        <v>16</v>
      </c>
      <c r="B34" s="52"/>
      <c r="C34" s="53"/>
      <c r="D34" s="54"/>
      <c r="E34" s="55"/>
      <c r="F34" s="103"/>
      <c r="G34" s="66"/>
      <c r="H34" s="75"/>
      <c r="I34" s="143"/>
      <c r="J34" s="75"/>
      <c r="K34" s="143"/>
      <c r="L34" s="143"/>
      <c r="M34" s="143"/>
      <c r="N34" s="79"/>
      <c r="O34" s="71"/>
      <c r="P34" s="72"/>
      <c r="Q34" s="80"/>
      <c r="R34" s="71"/>
      <c r="S34" s="67"/>
      <c r="T34" s="65"/>
      <c r="U34" s="65"/>
    </row>
    <row r="35" spans="1:21" x14ac:dyDescent="0.2">
      <c r="A35" s="17">
        <v>43763</v>
      </c>
      <c r="B35" s="17">
        <v>45590</v>
      </c>
      <c r="C35" s="38" t="s">
        <v>8</v>
      </c>
      <c r="D35" s="33">
        <v>-0.24940000000000001</v>
      </c>
      <c r="E35" s="5">
        <v>43913</v>
      </c>
      <c r="F35" s="139">
        <v>-0.33200000000000002</v>
      </c>
      <c r="G35" s="27">
        <v>1.036</v>
      </c>
      <c r="H35" s="76">
        <v>0.153</v>
      </c>
      <c r="I35" s="144">
        <v>0.79</v>
      </c>
      <c r="J35" s="76">
        <v>0.20599999999999999</v>
      </c>
      <c r="K35" s="144">
        <v>0.46</v>
      </c>
      <c r="L35" s="144"/>
      <c r="M35" s="144"/>
      <c r="N35" s="30">
        <f xml:space="preserve"> (G35 - D35) / (100% + D35)</f>
        <v>1.712496669331202</v>
      </c>
      <c r="O35" s="10">
        <f>NETWORKDAYS(A35, E35, HolidaysRange)</f>
        <v>102</v>
      </c>
      <c r="P35" s="34">
        <f>E35-A35</f>
        <v>150</v>
      </c>
      <c r="Q35" s="11">
        <f>NETWORKDAYS(E35, B35, HolidaysRange)</f>
        <v>1161</v>
      </c>
      <c r="R35" s="12">
        <f>B35-E35</f>
        <v>1677</v>
      </c>
      <c r="S35" s="152">
        <f t="shared" ref="S35:T37" si="7">O35+Q35</f>
        <v>1263</v>
      </c>
      <c r="T35" s="14">
        <f t="shared" si="7"/>
        <v>1827</v>
      </c>
      <c r="U35" s="14" t="s">
        <v>30</v>
      </c>
    </row>
    <row r="36" spans="1:21" x14ac:dyDescent="0.2">
      <c r="A36" s="17">
        <f>A35</f>
        <v>43763</v>
      </c>
      <c r="B36" s="17">
        <f>B35</f>
        <v>45590</v>
      </c>
      <c r="C36" s="38" t="s">
        <v>15</v>
      </c>
      <c r="D36" s="32">
        <v>-0.1328</v>
      </c>
      <c r="E36" s="9">
        <v>43906</v>
      </c>
      <c r="F36" s="139">
        <v>-0.35099999999999998</v>
      </c>
      <c r="G36" s="27">
        <v>1.6160000000000001</v>
      </c>
      <c r="H36" s="76">
        <v>0.21199999999999999</v>
      </c>
      <c r="I36" s="144">
        <v>0.88</v>
      </c>
      <c r="J36" s="76">
        <v>0.255</v>
      </c>
      <c r="K36" s="144">
        <v>0.6</v>
      </c>
      <c r="L36" s="144">
        <v>-0.01</v>
      </c>
      <c r="M36" s="144">
        <v>0.75</v>
      </c>
      <c r="N36" s="30">
        <f xml:space="preserve"> (G36 - D36) / (100% + D36)</f>
        <v>2.0166051660516606</v>
      </c>
      <c r="O36" s="10">
        <f>NETWORKDAYS(A36, E36, HolidaysRange)</f>
        <v>97</v>
      </c>
      <c r="P36" s="34">
        <f>E36-A36</f>
        <v>143</v>
      </c>
      <c r="Q36" s="11">
        <f>NETWORKDAYS(E36, B36, HolidaysRange)</f>
        <v>1166</v>
      </c>
      <c r="R36" s="12">
        <f>B36-E36</f>
        <v>1684</v>
      </c>
      <c r="S36" s="152">
        <f t="shared" si="7"/>
        <v>1263</v>
      </c>
      <c r="T36" s="14">
        <f t="shared" si="7"/>
        <v>1827</v>
      </c>
      <c r="U36" s="14"/>
    </row>
    <row r="37" spans="1:21" x14ac:dyDescent="0.2">
      <c r="A37" s="17">
        <f>A36</f>
        <v>43763</v>
      </c>
      <c r="B37" s="17">
        <f>B36</f>
        <v>45590</v>
      </c>
      <c r="C37" s="38" t="s">
        <v>18</v>
      </c>
      <c r="D37" s="32">
        <v>-0.46350000000000002</v>
      </c>
      <c r="E37" s="9">
        <v>43906</v>
      </c>
      <c r="F37" s="139">
        <v>-0.86299999999999999</v>
      </c>
      <c r="G37" s="27">
        <v>4.7770000000000001</v>
      </c>
      <c r="H37" s="76">
        <v>0.42099999999999999</v>
      </c>
      <c r="I37" s="144">
        <v>0.84</v>
      </c>
      <c r="J37" s="76">
        <v>0.75600000000000001</v>
      </c>
      <c r="K37" s="144">
        <v>0.49</v>
      </c>
      <c r="L37" s="144">
        <v>0.09</v>
      </c>
      <c r="M37" s="144">
        <v>0.11</v>
      </c>
      <c r="N37" s="30">
        <f xml:space="preserve"> (G37 - D37) / (100% + D37)</f>
        <v>9.7679403541472514</v>
      </c>
      <c r="O37" s="10">
        <f>NETWORKDAYS(A37, E37, HolidaysRange)</f>
        <v>97</v>
      </c>
      <c r="P37" s="34">
        <f>E37-A37</f>
        <v>143</v>
      </c>
      <c r="Q37" s="11">
        <f>NETWORKDAYS(E37, B37, HolidaysRange)</f>
        <v>1166</v>
      </c>
      <c r="R37" s="12">
        <f>B37-E37</f>
        <v>1684</v>
      </c>
      <c r="S37" s="152">
        <f t="shared" si="7"/>
        <v>1263</v>
      </c>
      <c r="T37" s="14">
        <f t="shared" si="7"/>
        <v>1827</v>
      </c>
      <c r="U37" s="14"/>
    </row>
    <row r="38" spans="1:21" x14ac:dyDescent="0.2">
      <c r="A38" s="52" t="s">
        <v>59</v>
      </c>
      <c r="B38" s="68"/>
      <c r="C38" s="53"/>
      <c r="D38" s="69"/>
      <c r="E38" s="70"/>
      <c r="F38" s="106"/>
      <c r="G38" s="73"/>
      <c r="H38" s="99"/>
      <c r="I38" s="145"/>
      <c r="J38" s="99"/>
      <c r="K38" s="145"/>
      <c r="L38" s="145"/>
      <c r="M38" s="145"/>
      <c r="N38" s="79"/>
      <c r="O38" s="71"/>
      <c r="P38" s="72"/>
      <c r="Q38" s="80"/>
      <c r="R38" s="71"/>
      <c r="S38" s="153"/>
      <c r="T38" s="71"/>
      <c r="U38" s="71"/>
    </row>
    <row r="39" spans="1:21" x14ac:dyDescent="0.2">
      <c r="A39" s="17">
        <v>43763</v>
      </c>
      <c r="B39" s="17">
        <v>45590</v>
      </c>
      <c r="C39" s="38" t="s">
        <v>19</v>
      </c>
      <c r="D39" s="32">
        <v>-0.35099999999999998</v>
      </c>
      <c r="E39" s="9">
        <v>45218</v>
      </c>
      <c r="F39" s="139">
        <v>-0.48399999999999999</v>
      </c>
      <c r="G39" s="27">
        <v>-0.248</v>
      </c>
      <c r="H39" s="76">
        <v>-5.6000000000000001E-2</v>
      </c>
      <c r="I39" s="144">
        <v>-0.23</v>
      </c>
      <c r="J39" s="76">
        <v>0.17899999999999999</v>
      </c>
      <c r="K39" s="144">
        <v>-0.11</v>
      </c>
      <c r="L39" s="144">
        <v>0.16</v>
      </c>
      <c r="M39" s="144">
        <v>-0.18</v>
      </c>
      <c r="N39" s="30">
        <f xml:space="preserve"> (G39 - D39) / (100% + D39)</f>
        <v>0.1587057010785824</v>
      </c>
      <c r="O39" s="10">
        <f>NETWORKDAYS(A39, E39, HolidaysRange)</f>
        <v>1005</v>
      </c>
      <c r="P39" s="34">
        <f>E39-A39</f>
        <v>1455</v>
      </c>
      <c r="Q39" s="11">
        <f>NETWORKDAYS(E39, B39, HolidaysRange)</f>
        <v>258</v>
      </c>
      <c r="R39" s="12">
        <f>B39-E39</f>
        <v>372</v>
      </c>
      <c r="S39" s="152">
        <f t="shared" ref="S39:T41" si="8">O39+Q39</f>
        <v>1263</v>
      </c>
      <c r="T39" s="14">
        <f t="shared" si="8"/>
        <v>1827</v>
      </c>
      <c r="U39" s="14"/>
    </row>
    <row r="40" spans="1:21" x14ac:dyDescent="0.2">
      <c r="A40" s="17">
        <f>A39</f>
        <v>43763</v>
      </c>
      <c r="B40" s="17">
        <f>B39</f>
        <v>45590</v>
      </c>
      <c r="C40" s="38" t="s">
        <v>20</v>
      </c>
      <c r="D40" s="32">
        <v>-0.11609999999999999</v>
      </c>
      <c r="E40" s="9">
        <v>44858</v>
      </c>
      <c r="F40" s="139">
        <v>-0.184</v>
      </c>
      <c r="G40" s="27">
        <v>-6.0000000000000001E-3</v>
      </c>
      <c r="H40" s="76">
        <v>-1E-3</v>
      </c>
      <c r="I40" s="144">
        <v>0.02</v>
      </c>
      <c r="J40" s="76">
        <v>6.8000000000000005E-2</v>
      </c>
      <c r="K40" s="144">
        <v>-0.01</v>
      </c>
      <c r="L40" s="144">
        <v>0.16</v>
      </c>
      <c r="M40" s="144">
        <v>0.56000000000000005</v>
      </c>
      <c r="N40" s="30">
        <f xml:space="preserve"> (G40 - D40) / (100% + D40)</f>
        <v>0.12456160199117546</v>
      </c>
      <c r="O40" s="10">
        <f>NETWORKDAYS(A40, E40, HolidaysRange)</f>
        <v>756</v>
      </c>
      <c r="P40" s="34">
        <f>E40-A40</f>
        <v>1095</v>
      </c>
      <c r="Q40" s="11">
        <f>NETWORKDAYS(E40, B40, HolidaysRange)</f>
        <v>507</v>
      </c>
      <c r="R40" s="12">
        <f>B40-E40</f>
        <v>732</v>
      </c>
      <c r="S40" s="152">
        <f t="shared" si="8"/>
        <v>1263</v>
      </c>
      <c r="T40" s="14">
        <f t="shared" si="8"/>
        <v>1827</v>
      </c>
      <c r="U40" s="14"/>
    </row>
    <row r="41" spans="1:21" ht="17" thickBot="1" x14ac:dyDescent="0.25">
      <c r="A41" s="17">
        <f>A40</f>
        <v>43763</v>
      </c>
      <c r="B41" s="17">
        <f>B40</f>
        <v>45590</v>
      </c>
      <c r="C41" s="154" t="s">
        <v>21</v>
      </c>
      <c r="D41" s="81">
        <v>-3.4200000000000001E-2</v>
      </c>
      <c r="E41" s="9">
        <v>43796</v>
      </c>
      <c r="F41" s="157">
        <v>-0.22</v>
      </c>
      <c r="G41" s="83">
        <v>0.78600000000000003</v>
      </c>
      <c r="H41" s="100">
        <v>0.123</v>
      </c>
      <c r="I41" s="146">
        <v>0.84</v>
      </c>
      <c r="J41" s="100">
        <v>0.153</v>
      </c>
      <c r="K41" s="146">
        <v>0.56000000000000005</v>
      </c>
      <c r="L41" s="146">
        <v>0.14000000000000001</v>
      </c>
      <c r="M41" s="146">
        <v>0.21</v>
      </c>
      <c r="N41" s="84">
        <f xml:space="preserve"> (G41 - D41) / (100% + D41)</f>
        <v>0.84924414992752129</v>
      </c>
      <c r="O41" s="85">
        <f>NETWORKDAYS(A41, E41, HolidaysRange)</f>
        <v>24</v>
      </c>
      <c r="P41" s="86">
        <f>E41-A41</f>
        <v>33</v>
      </c>
      <c r="Q41" s="87">
        <f>NETWORKDAYS(E41, B41, HolidaysRange)</f>
        <v>1239</v>
      </c>
      <c r="R41" s="88">
        <f>B41-E41</f>
        <v>1794</v>
      </c>
      <c r="S41" s="155">
        <f t="shared" si="8"/>
        <v>1263</v>
      </c>
      <c r="T41" s="89">
        <f t="shared" si="8"/>
        <v>1827</v>
      </c>
      <c r="U41" s="89"/>
    </row>
    <row r="42" spans="1:21" ht="18" thickTop="1" thickBot="1" x14ac:dyDescent="0.25">
      <c r="A42" s="97" t="s">
        <v>58</v>
      </c>
      <c r="B42" s="171" t="s">
        <v>54</v>
      </c>
      <c r="C42" s="37" t="s">
        <v>3</v>
      </c>
      <c r="D42" s="20" t="s">
        <v>42</v>
      </c>
      <c r="E42" s="21" t="s">
        <v>52</v>
      </c>
      <c r="F42" s="102" t="s">
        <v>12</v>
      </c>
      <c r="G42" s="125" t="s">
        <v>43</v>
      </c>
      <c r="H42" s="98" t="s">
        <v>44</v>
      </c>
      <c r="I42" s="142" t="s">
        <v>45</v>
      </c>
      <c r="J42" s="98" t="s">
        <v>46</v>
      </c>
      <c r="K42" s="142" t="s">
        <v>47</v>
      </c>
      <c r="L42" s="142" t="s">
        <v>48</v>
      </c>
      <c r="M42" s="142" t="s">
        <v>49</v>
      </c>
      <c r="N42" s="98" t="s">
        <v>6</v>
      </c>
      <c r="O42" s="22" t="s">
        <v>7</v>
      </c>
      <c r="P42" s="35" t="s">
        <v>9</v>
      </c>
      <c r="Q42" s="23" t="s">
        <v>11</v>
      </c>
      <c r="R42" s="24" t="s">
        <v>10</v>
      </c>
      <c r="S42" s="26" t="s">
        <v>13</v>
      </c>
      <c r="T42" s="25" t="s">
        <v>14</v>
      </c>
      <c r="U42" s="25" t="s">
        <v>2</v>
      </c>
    </row>
    <row r="43" spans="1:21" ht="17" thickTop="1" x14ac:dyDescent="0.2">
      <c r="A43" s="52" t="s">
        <v>60</v>
      </c>
      <c r="B43" s="52"/>
      <c r="C43" s="53"/>
      <c r="D43" s="54"/>
      <c r="E43" s="55"/>
      <c r="F43" s="103"/>
      <c r="G43" s="61"/>
      <c r="H43" s="75"/>
      <c r="I43" s="143"/>
      <c r="J43" s="75"/>
      <c r="K43" s="143"/>
      <c r="L43" s="143"/>
      <c r="M43" s="143"/>
      <c r="N43" s="58"/>
      <c r="O43" s="56"/>
      <c r="P43" s="57"/>
      <c r="Q43" s="59"/>
      <c r="R43" s="60"/>
      <c r="S43" s="62"/>
      <c r="T43" s="60"/>
      <c r="U43" s="60"/>
    </row>
    <row r="44" spans="1:21" x14ac:dyDescent="0.2">
      <c r="A44" s="17">
        <v>41936</v>
      </c>
      <c r="B44" s="17">
        <v>45590</v>
      </c>
      <c r="C44" s="38" t="s">
        <v>5</v>
      </c>
      <c r="D44" s="32">
        <v>-0.2707</v>
      </c>
      <c r="E44" s="9">
        <v>42241</v>
      </c>
      <c r="F44" s="139">
        <v>-0.36399999999999999</v>
      </c>
      <c r="G44" s="27">
        <v>1531033.987</v>
      </c>
      <c r="H44" s="76">
        <v>3.1589999999999998</v>
      </c>
      <c r="I44" s="144">
        <v>2.94</v>
      </c>
      <c r="J44" s="76">
        <v>0.53200000000000003</v>
      </c>
      <c r="K44" s="144">
        <v>8.68</v>
      </c>
      <c r="L44" s="144">
        <v>-0.08</v>
      </c>
      <c r="M44" s="144">
        <v>0.14000000000000001</v>
      </c>
      <c r="N44" s="30">
        <f xml:space="preserve"> (G44 - D44) / (100% + D44)</f>
        <v>2099320.2491430137</v>
      </c>
      <c r="O44" s="10">
        <f>NETWORKDAYS(A44, E44, HolidaysRange)</f>
        <v>210</v>
      </c>
      <c r="P44" s="34">
        <f>E44-A44</f>
        <v>305</v>
      </c>
      <c r="Q44" s="11">
        <f>NETWORKDAYS(E44, B44, HolidaysRange)</f>
        <v>2313</v>
      </c>
      <c r="R44" s="12">
        <f>B44-E44</f>
        <v>3349</v>
      </c>
      <c r="S44" s="152">
        <f>O44+Q44</f>
        <v>2523</v>
      </c>
      <c r="T44" s="14">
        <f>P44+R44</f>
        <v>3654</v>
      </c>
      <c r="U44" s="14"/>
    </row>
    <row r="45" spans="1:21" x14ac:dyDescent="0.2">
      <c r="A45" s="17">
        <f>A44</f>
        <v>41936</v>
      </c>
      <c r="B45" s="17">
        <f>B44</f>
        <v>45590</v>
      </c>
      <c r="C45" s="38" t="s">
        <v>17</v>
      </c>
      <c r="D45" s="33">
        <v>-9.1999999999999998E-2</v>
      </c>
      <c r="E45" s="9">
        <v>42241</v>
      </c>
      <c r="F45" s="139">
        <v>-0.29199999999999998</v>
      </c>
      <c r="G45" s="27">
        <v>137.70500000000001</v>
      </c>
      <c r="H45" s="76">
        <v>0.63800000000000001</v>
      </c>
      <c r="I45" s="144">
        <v>1.55</v>
      </c>
      <c r="J45" s="76">
        <v>0.35899999999999999</v>
      </c>
      <c r="K45" s="144">
        <v>2.19</v>
      </c>
      <c r="L45" s="144">
        <v>0.05</v>
      </c>
      <c r="M45" s="144">
        <v>0.15</v>
      </c>
      <c r="N45" s="30">
        <f xml:space="preserve"> (G45 - D45) / (100% + D45)</f>
        <v>151.75881057268725</v>
      </c>
      <c r="O45" s="10">
        <f>NETWORKDAYS(A45, E45, HolidaysRange)</f>
        <v>210</v>
      </c>
      <c r="P45" s="34">
        <f>E45-A45</f>
        <v>305</v>
      </c>
      <c r="Q45" s="11">
        <f>NETWORKDAYS(E45, B45, HolidaysRange)</f>
        <v>2313</v>
      </c>
      <c r="R45" s="12">
        <f>B45-E45</f>
        <v>3349</v>
      </c>
      <c r="S45" s="152">
        <f t="shared" ref="S45:T46" si="9">O45+Q45</f>
        <v>2523</v>
      </c>
      <c r="T45" s="14">
        <f t="shared" si="9"/>
        <v>3654</v>
      </c>
      <c r="U45" s="14"/>
    </row>
    <row r="46" spans="1:21" x14ac:dyDescent="0.2">
      <c r="A46" s="17">
        <f>A45</f>
        <v>41936</v>
      </c>
      <c r="B46" s="17">
        <f>B45</f>
        <v>45590</v>
      </c>
      <c r="C46" s="38" t="s">
        <v>61</v>
      </c>
      <c r="D46" s="33">
        <v>-2.93E-2</v>
      </c>
      <c r="E46" s="9">
        <v>42241</v>
      </c>
      <c r="F46" s="139">
        <v>-0.4</v>
      </c>
      <c r="G46" s="27">
        <v>46263.203000000001</v>
      </c>
      <c r="H46" s="76">
        <v>1.93</v>
      </c>
      <c r="I46" s="144">
        <v>2.27</v>
      </c>
      <c r="J46" s="76">
        <v>0.53400000000000003</v>
      </c>
      <c r="K46" s="144">
        <v>4.83</v>
      </c>
      <c r="L46" s="144">
        <v>0.01</v>
      </c>
      <c r="M46" s="144">
        <v>0.1</v>
      </c>
      <c r="N46" s="30">
        <f xml:space="preserve"> (G46 - D46) / (100% + D46)</f>
        <v>47659.660348202335</v>
      </c>
      <c r="O46" s="10">
        <f>NETWORKDAYS(A46, E46, HolidaysRange)</f>
        <v>210</v>
      </c>
      <c r="P46" s="34">
        <f>E46-A46</f>
        <v>305</v>
      </c>
      <c r="Q46" s="11">
        <f>NETWORKDAYS(E46, B46, HolidaysRange)</f>
        <v>2313</v>
      </c>
      <c r="R46" s="12">
        <f>B46-E46</f>
        <v>3349</v>
      </c>
      <c r="S46" s="152">
        <f t="shared" si="9"/>
        <v>2523</v>
      </c>
      <c r="T46" s="14">
        <f t="shared" si="9"/>
        <v>3654</v>
      </c>
      <c r="U46" s="14"/>
    </row>
    <row r="47" spans="1:21" x14ac:dyDescent="0.2">
      <c r="A47" s="52" t="s">
        <v>16</v>
      </c>
      <c r="B47" s="52"/>
      <c r="C47" s="53"/>
      <c r="D47" s="54"/>
      <c r="E47" s="55"/>
      <c r="F47" s="103"/>
      <c r="G47" s="66"/>
      <c r="H47" s="75"/>
      <c r="I47" s="143"/>
      <c r="J47" s="75"/>
      <c r="K47" s="143"/>
      <c r="L47" s="143"/>
      <c r="M47" s="143"/>
      <c r="N47" s="79"/>
      <c r="O47" s="71"/>
      <c r="P47" s="72"/>
      <c r="Q47" s="80"/>
      <c r="R47" s="71"/>
      <c r="S47" s="67"/>
      <c r="T47" s="65"/>
      <c r="U47" s="65"/>
    </row>
    <row r="48" spans="1:21" x14ac:dyDescent="0.2">
      <c r="A48" s="17">
        <v>41936</v>
      </c>
      <c r="B48" s="17">
        <v>45590</v>
      </c>
      <c r="C48" s="38" t="s">
        <v>8</v>
      </c>
      <c r="D48" s="33">
        <v>-4.7500000000000001E-2</v>
      </c>
      <c r="E48" s="5">
        <v>42411</v>
      </c>
      <c r="F48" s="150">
        <v>-0.33400000000000002</v>
      </c>
      <c r="G48" s="27">
        <v>2.3879999999999999</v>
      </c>
      <c r="H48" s="76">
        <v>0.13</v>
      </c>
      <c r="I48" s="144">
        <v>0.79</v>
      </c>
      <c r="J48" s="76">
        <v>0.17399999999999999</v>
      </c>
      <c r="K48" s="144">
        <v>0.39</v>
      </c>
      <c r="L48" s="144"/>
      <c r="M48" s="144"/>
      <c r="N48" s="30">
        <f xml:space="preserve"> (G48 - D48) / (100% + D48)</f>
        <v>2.5569553805774277</v>
      </c>
      <c r="O48" s="10">
        <f>NETWORKDAYS(A48, E48, HolidaysRange)</f>
        <v>327</v>
      </c>
      <c r="P48" s="34">
        <f>E48-A48</f>
        <v>475</v>
      </c>
      <c r="Q48" s="11">
        <f>NETWORKDAYS(E48, B48, HolidaysRange)</f>
        <v>2196</v>
      </c>
      <c r="R48" s="12">
        <f>B48-E48</f>
        <v>3179</v>
      </c>
      <c r="S48" s="152">
        <f t="shared" ref="S48:T50" si="10">O48+Q48</f>
        <v>2523</v>
      </c>
      <c r="T48" s="14">
        <f t="shared" si="10"/>
        <v>3654</v>
      </c>
      <c r="U48" s="14"/>
    </row>
    <row r="49" spans="1:21" x14ac:dyDescent="0.2">
      <c r="A49" s="17">
        <f>A48</f>
        <v>41936</v>
      </c>
      <c r="B49" s="17">
        <f>B48</f>
        <v>45590</v>
      </c>
      <c r="C49" s="38" t="s">
        <v>15</v>
      </c>
      <c r="D49" s="32">
        <v>-9.7999999999999997E-3</v>
      </c>
      <c r="E49" s="5">
        <v>42409</v>
      </c>
      <c r="F49" s="150">
        <v>-0.35099999999999998</v>
      </c>
      <c r="G49" s="27">
        <v>4.4470000000000001</v>
      </c>
      <c r="H49" s="76">
        <v>0.185</v>
      </c>
      <c r="I49" s="144">
        <v>0.89</v>
      </c>
      <c r="J49" s="76">
        <v>0.217</v>
      </c>
      <c r="K49" s="144">
        <v>0.53</v>
      </c>
      <c r="L49" s="144">
        <v>-0.01</v>
      </c>
      <c r="M49" s="144">
        <v>0.74</v>
      </c>
      <c r="N49" s="30">
        <f xml:space="preserve"> (G49 - D49) / (100% + D49)</f>
        <v>4.500908907291457</v>
      </c>
      <c r="O49" s="10">
        <f>NETWORKDAYS(A49, E49, HolidaysRange)</f>
        <v>325</v>
      </c>
      <c r="P49" s="34">
        <f>E49-A49</f>
        <v>473</v>
      </c>
      <c r="Q49" s="11">
        <f>NETWORKDAYS(E49, B49, HolidaysRange)</f>
        <v>2198</v>
      </c>
      <c r="R49" s="12">
        <f>B49-E49</f>
        <v>3181</v>
      </c>
      <c r="S49" s="152">
        <f t="shared" si="10"/>
        <v>2523</v>
      </c>
      <c r="T49" s="14">
        <f t="shared" si="10"/>
        <v>3654</v>
      </c>
      <c r="U49" s="14"/>
    </row>
    <row r="50" spans="1:21" x14ac:dyDescent="0.2">
      <c r="A50" s="17">
        <f>A49</f>
        <v>41936</v>
      </c>
      <c r="B50" s="17">
        <f>B49</f>
        <v>45590</v>
      </c>
      <c r="C50" s="38" t="s">
        <v>51</v>
      </c>
      <c r="D50" s="32">
        <v>-0.46339999999999998</v>
      </c>
      <c r="E50" s="9">
        <v>42242</v>
      </c>
      <c r="F50" s="139">
        <v>-0.89900000000000002</v>
      </c>
      <c r="G50" s="27">
        <v>128.488</v>
      </c>
      <c r="H50" s="76">
        <v>0.67100000000000004</v>
      </c>
      <c r="I50" s="144">
        <v>1.02</v>
      </c>
      <c r="J50" s="76">
        <v>0.878</v>
      </c>
      <c r="K50" s="144">
        <v>0.75</v>
      </c>
      <c r="L50" s="144">
        <v>0.1</v>
      </c>
      <c r="M50" s="144">
        <v>0.05</v>
      </c>
      <c r="N50" s="30">
        <f xml:space="preserve"> (G50 - D50) / (100% + D50)</f>
        <v>240.31196421915769</v>
      </c>
      <c r="O50" s="10">
        <f>NETWORKDAYS(A50, E50, HolidaysRange)</f>
        <v>211</v>
      </c>
      <c r="P50" s="34">
        <f>E50-A50</f>
        <v>306</v>
      </c>
      <c r="Q50" s="11">
        <f>NETWORKDAYS(E50, B50, HolidaysRange)</f>
        <v>2312</v>
      </c>
      <c r="R50" s="12">
        <f>B50-E50</f>
        <v>3348</v>
      </c>
      <c r="S50" s="152">
        <f t="shared" si="10"/>
        <v>2523</v>
      </c>
      <c r="T50" s="14">
        <f t="shared" si="10"/>
        <v>3654</v>
      </c>
      <c r="U50" s="14"/>
    </row>
    <row r="51" spans="1:21" x14ac:dyDescent="0.2">
      <c r="A51" s="52" t="s">
        <v>59</v>
      </c>
      <c r="B51" s="68"/>
      <c r="C51" s="53"/>
      <c r="D51" s="69"/>
      <c r="E51" s="70"/>
      <c r="F51" s="106"/>
      <c r="G51" s="73"/>
      <c r="H51" s="99"/>
      <c r="I51" s="145"/>
      <c r="J51" s="99"/>
      <c r="K51" s="145"/>
      <c r="L51" s="145"/>
      <c r="M51" s="145"/>
      <c r="N51" s="79"/>
      <c r="O51" s="71"/>
      <c r="P51" s="72"/>
      <c r="Q51" s="80"/>
      <c r="R51" s="71"/>
      <c r="S51" s="153"/>
      <c r="T51" s="71"/>
      <c r="U51" s="71"/>
    </row>
    <row r="52" spans="1:21" x14ac:dyDescent="0.2">
      <c r="A52" s="17">
        <v>41936</v>
      </c>
      <c r="B52" s="17">
        <v>45590</v>
      </c>
      <c r="C52" s="38" t="s">
        <v>19</v>
      </c>
      <c r="D52" s="32">
        <v>-0.14349999999999999</v>
      </c>
      <c r="E52" s="9">
        <v>45219</v>
      </c>
      <c r="F52" s="139">
        <v>-0.48399999999999999</v>
      </c>
      <c r="G52" s="27">
        <v>-1.4E-2</v>
      </c>
      <c r="H52" s="76">
        <v>-1E-3</v>
      </c>
      <c r="I52" s="144">
        <v>7.0000000000000007E-2</v>
      </c>
      <c r="J52" s="76">
        <v>0.153</v>
      </c>
      <c r="K52" s="144">
        <v>0</v>
      </c>
      <c r="L52" s="144">
        <v>0.14000000000000001</v>
      </c>
      <c r="M52" s="144">
        <v>-0.24</v>
      </c>
      <c r="N52" s="30">
        <f xml:space="preserve"> (G52 - D52) / (100% + D52)</f>
        <v>0.15119673088149441</v>
      </c>
      <c r="O52" s="10">
        <f>NETWORKDAYS(A52, E52, HolidaysRange)</f>
        <v>2266</v>
      </c>
      <c r="P52" s="34">
        <f>E52-A52</f>
        <v>3283</v>
      </c>
      <c r="Q52" s="11">
        <f>NETWORKDAYS(E52, B52, HolidaysRange)</f>
        <v>257</v>
      </c>
      <c r="R52" s="12">
        <f>B52-E52</f>
        <v>371</v>
      </c>
      <c r="S52" s="152">
        <f t="shared" ref="S52:T54" si="11">O52+Q52</f>
        <v>2523</v>
      </c>
      <c r="T52" s="14">
        <f t="shared" si="11"/>
        <v>3654</v>
      </c>
      <c r="U52" s="14"/>
    </row>
    <row r="53" spans="1:21" x14ac:dyDescent="0.2">
      <c r="A53" s="17">
        <f>A52</f>
        <v>41936</v>
      </c>
      <c r="B53" s="17">
        <f>B52</f>
        <v>45590</v>
      </c>
      <c r="C53" s="38" t="s">
        <v>20</v>
      </c>
      <c r="D53" s="32">
        <v>-3.0000000000000001E-3</v>
      </c>
      <c r="E53" s="9">
        <v>42165</v>
      </c>
      <c r="F53" s="139">
        <v>-0.184</v>
      </c>
      <c r="G53" s="27">
        <v>0.153</v>
      </c>
      <c r="H53" s="76">
        <v>1.4E-2</v>
      </c>
      <c r="I53" s="144">
        <v>0.3</v>
      </c>
      <c r="J53" s="76">
        <v>5.2999999999999999E-2</v>
      </c>
      <c r="K53" s="144">
        <v>0.08</v>
      </c>
      <c r="L53" s="144">
        <v>0.13</v>
      </c>
      <c r="M53" s="144">
        <v>0.3</v>
      </c>
      <c r="N53" s="30">
        <f xml:space="preserve"> (G53 - D53) / (100% + D53)</f>
        <v>0.15646940822467403</v>
      </c>
      <c r="O53" s="10">
        <f>NETWORKDAYS(A53, E53, HolidaysRange)</f>
        <v>157</v>
      </c>
      <c r="P53" s="34">
        <f>E53-A53</f>
        <v>229</v>
      </c>
      <c r="Q53" s="11">
        <f>NETWORKDAYS(E53, B53, HolidaysRange)</f>
        <v>2366</v>
      </c>
      <c r="R53" s="12">
        <f>B53-E53</f>
        <v>3425</v>
      </c>
      <c r="S53" s="152">
        <f t="shared" si="11"/>
        <v>2523</v>
      </c>
      <c r="T53" s="14">
        <f t="shared" si="11"/>
        <v>3654</v>
      </c>
      <c r="U53" s="14"/>
    </row>
    <row r="54" spans="1:21" ht="17" thickBot="1" x14ac:dyDescent="0.25">
      <c r="A54" s="17">
        <f>A53</f>
        <v>41936</v>
      </c>
      <c r="B54" s="17">
        <f>B53</f>
        <v>45590</v>
      </c>
      <c r="C54" s="154" t="s">
        <v>21</v>
      </c>
      <c r="D54" s="81">
        <v>-0.15079999999999999</v>
      </c>
      <c r="E54" s="9">
        <v>42355</v>
      </c>
      <c r="F54" s="157">
        <v>-0.22</v>
      </c>
      <c r="G54" s="83">
        <v>1.1399999999999999</v>
      </c>
      <c r="H54" s="100">
        <v>7.9000000000000001E-2</v>
      </c>
      <c r="I54" s="146">
        <v>0.61</v>
      </c>
      <c r="J54" s="100">
        <v>0.14199999999999999</v>
      </c>
      <c r="K54" s="146">
        <v>0.36</v>
      </c>
      <c r="L54" s="146">
        <v>0.13</v>
      </c>
      <c r="M54" s="146">
        <v>0.05</v>
      </c>
      <c r="N54" s="84">
        <f xml:space="preserve"> (G54 - D54) / (100% + D54)</f>
        <v>1.5200188412623645</v>
      </c>
      <c r="O54" s="85">
        <f>NETWORKDAYS(A54, E54, HolidaysRange)</f>
        <v>290</v>
      </c>
      <c r="P54" s="86">
        <f>E54-A54</f>
        <v>419</v>
      </c>
      <c r="Q54" s="87">
        <f>NETWORKDAYS(E54, B54, HolidaysRange)</f>
        <v>2233</v>
      </c>
      <c r="R54" s="88">
        <f>B54-E54</f>
        <v>3235</v>
      </c>
      <c r="S54" s="155">
        <f t="shared" si="11"/>
        <v>2523</v>
      </c>
      <c r="T54" s="89">
        <f t="shared" si="11"/>
        <v>3654</v>
      </c>
      <c r="U54" s="89"/>
    </row>
  </sheetData>
  <pageMargins left="0.7" right="0.7" top="0.75" bottom="0.75" header="0.3" footer="0.3"/>
  <pageSetup scale="34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B102A-C64B-894A-BC30-B1D493CFDABE}">
  <dimension ref="A1:A98"/>
  <sheetViews>
    <sheetView workbookViewId="0">
      <selection activeCell="G30" sqref="G30"/>
    </sheetView>
  </sheetViews>
  <sheetFormatPr baseColWidth="10" defaultRowHeight="16" x14ac:dyDescent="0.2"/>
  <sheetData>
    <row r="1" spans="1:1" x14ac:dyDescent="0.2">
      <c r="A1" s="1">
        <v>41640</v>
      </c>
    </row>
    <row r="2" spans="1:1" x14ac:dyDescent="0.2">
      <c r="A2" s="1">
        <v>41659</v>
      </c>
    </row>
    <row r="3" spans="1:1" x14ac:dyDescent="0.2">
      <c r="A3" s="1">
        <v>41687</v>
      </c>
    </row>
    <row r="4" spans="1:1" x14ac:dyDescent="0.2">
      <c r="A4" s="1">
        <v>41747</v>
      </c>
    </row>
    <row r="5" spans="1:1" x14ac:dyDescent="0.2">
      <c r="A5" s="1">
        <v>41785</v>
      </c>
    </row>
    <row r="6" spans="1:1" x14ac:dyDescent="0.2">
      <c r="A6" s="1">
        <v>41824</v>
      </c>
    </row>
    <row r="7" spans="1:1" x14ac:dyDescent="0.2">
      <c r="A7" s="1">
        <v>41883</v>
      </c>
    </row>
    <row r="8" spans="1:1" x14ac:dyDescent="0.2">
      <c r="A8" s="1">
        <v>41970</v>
      </c>
    </row>
    <row r="9" spans="1:1" x14ac:dyDescent="0.2">
      <c r="A9" s="1">
        <v>41998</v>
      </c>
    </row>
    <row r="10" spans="1:1" x14ac:dyDescent="0.2">
      <c r="A10" s="1">
        <v>42005</v>
      </c>
    </row>
    <row r="11" spans="1:1" x14ac:dyDescent="0.2">
      <c r="A11" s="1">
        <v>42023</v>
      </c>
    </row>
    <row r="12" spans="1:1" x14ac:dyDescent="0.2">
      <c r="A12" s="1">
        <v>42051</v>
      </c>
    </row>
    <row r="13" spans="1:1" x14ac:dyDescent="0.2">
      <c r="A13" s="1">
        <v>42097</v>
      </c>
    </row>
    <row r="14" spans="1:1" x14ac:dyDescent="0.2">
      <c r="A14" s="1">
        <v>42149</v>
      </c>
    </row>
    <row r="15" spans="1:1" x14ac:dyDescent="0.2">
      <c r="A15" s="1">
        <v>42188</v>
      </c>
    </row>
    <row r="16" spans="1:1" x14ac:dyDescent="0.2">
      <c r="A16" s="1">
        <v>42254</v>
      </c>
    </row>
    <row r="17" spans="1:1" x14ac:dyDescent="0.2">
      <c r="A17" s="1">
        <v>42334</v>
      </c>
    </row>
    <row r="18" spans="1:1" x14ac:dyDescent="0.2">
      <c r="A18" s="1">
        <v>42363</v>
      </c>
    </row>
    <row r="19" spans="1:1" x14ac:dyDescent="0.2">
      <c r="A19" s="1">
        <v>42370</v>
      </c>
    </row>
    <row r="20" spans="1:1" x14ac:dyDescent="0.2">
      <c r="A20" s="1">
        <v>42387</v>
      </c>
    </row>
    <row r="21" spans="1:1" x14ac:dyDescent="0.2">
      <c r="A21" s="1">
        <v>42415</v>
      </c>
    </row>
    <row r="22" spans="1:1" x14ac:dyDescent="0.2">
      <c r="A22" s="1">
        <v>42454</v>
      </c>
    </row>
    <row r="23" spans="1:1" x14ac:dyDescent="0.2">
      <c r="A23" s="1">
        <v>42520</v>
      </c>
    </row>
    <row r="24" spans="1:1" x14ac:dyDescent="0.2">
      <c r="A24" s="1">
        <v>42555</v>
      </c>
    </row>
    <row r="25" spans="1:1" x14ac:dyDescent="0.2">
      <c r="A25" s="1">
        <v>42618</v>
      </c>
    </row>
    <row r="26" spans="1:1" x14ac:dyDescent="0.2">
      <c r="A26" s="1">
        <v>42698</v>
      </c>
    </row>
    <row r="27" spans="1:1" x14ac:dyDescent="0.2">
      <c r="A27" s="1">
        <v>42730</v>
      </c>
    </row>
    <row r="28" spans="1:1" x14ac:dyDescent="0.2">
      <c r="A28" s="1">
        <v>42737</v>
      </c>
    </row>
    <row r="29" spans="1:1" x14ac:dyDescent="0.2">
      <c r="A29" s="1">
        <v>42751</v>
      </c>
    </row>
    <row r="30" spans="1:1" x14ac:dyDescent="0.2">
      <c r="A30" s="1">
        <v>42786</v>
      </c>
    </row>
    <row r="31" spans="1:1" x14ac:dyDescent="0.2">
      <c r="A31" s="1">
        <v>42839</v>
      </c>
    </row>
    <row r="32" spans="1:1" x14ac:dyDescent="0.2">
      <c r="A32" s="1">
        <v>42884</v>
      </c>
    </row>
    <row r="33" spans="1:1" x14ac:dyDescent="0.2">
      <c r="A33" s="1">
        <v>42920</v>
      </c>
    </row>
    <row r="34" spans="1:1" x14ac:dyDescent="0.2">
      <c r="A34" s="1">
        <v>42982</v>
      </c>
    </row>
    <row r="35" spans="1:1" x14ac:dyDescent="0.2">
      <c r="A35" s="1">
        <v>43062</v>
      </c>
    </row>
    <row r="36" spans="1:1" x14ac:dyDescent="0.2">
      <c r="A36" s="1">
        <v>43094</v>
      </c>
    </row>
    <row r="37" spans="1:1" x14ac:dyDescent="0.2">
      <c r="A37" s="1">
        <v>43101</v>
      </c>
    </row>
    <row r="38" spans="1:1" x14ac:dyDescent="0.2">
      <c r="A38" s="1">
        <v>43115</v>
      </c>
    </row>
    <row r="39" spans="1:1" x14ac:dyDescent="0.2">
      <c r="A39" s="1">
        <v>43150</v>
      </c>
    </row>
    <row r="40" spans="1:1" x14ac:dyDescent="0.2">
      <c r="A40" s="1">
        <v>43189</v>
      </c>
    </row>
    <row r="41" spans="1:1" x14ac:dyDescent="0.2">
      <c r="A41" s="1">
        <v>43248</v>
      </c>
    </row>
    <row r="42" spans="1:1" x14ac:dyDescent="0.2">
      <c r="A42" s="1">
        <v>43285</v>
      </c>
    </row>
    <row r="43" spans="1:1" x14ac:dyDescent="0.2">
      <c r="A43" s="1">
        <v>43346</v>
      </c>
    </row>
    <row r="44" spans="1:1" x14ac:dyDescent="0.2">
      <c r="A44" s="1">
        <v>43426</v>
      </c>
    </row>
    <row r="45" spans="1:1" x14ac:dyDescent="0.2">
      <c r="A45" s="1">
        <v>43459</v>
      </c>
    </row>
    <row r="46" spans="1:1" x14ac:dyDescent="0.2">
      <c r="A46" s="1">
        <v>43466</v>
      </c>
    </row>
    <row r="47" spans="1:1" x14ac:dyDescent="0.2">
      <c r="A47" s="1">
        <v>43486</v>
      </c>
    </row>
    <row r="48" spans="1:1" x14ac:dyDescent="0.2">
      <c r="A48" s="1">
        <v>43514</v>
      </c>
    </row>
    <row r="49" spans="1:1" x14ac:dyDescent="0.2">
      <c r="A49" s="1">
        <v>43574</v>
      </c>
    </row>
    <row r="50" spans="1:1" x14ac:dyDescent="0.2">
      <c r="A50" s="1">
        <v>43612</v>
      </c>
    </row>
    <row r="51" spans="1:1" x14ac:dyDescent="0.2">
      <c r="A51" s="1">
        <v>43650</v>
      </c>
    </row>
    <row r="52" spans="1:1" x14ac:dyDescent="0.2">
      <c r="A52" s="1">
        <v>43710</v>
      </c>
    </row>
    <row r="53" spans="1:1" x14ac:dyDescent="0.2">
      <c r="A53" s="1">
        <v>43797</v>
      </c>
    </row>
    <row r="54" spans="1:1" x14ac:dyDescent="0.2">
      <c r="A54" s="1">
        <v>43824</v>
      </c>
    </row>
    <row r="55" spans="1:1" x14ac:dyDescent="0.2">
      <c r="A55" s="1">
        <v>43831</v>
      </c>
    </row>
    <row r="56" spans="1:1" x14ac:dyDescent="0.2">
      <c r="A56" s="1">
        <v>43850</v>
      </c>
    </row>
    <row r="57" spans="1:1" x14ac:dyDescent="0.2">
      <c r="A57" s="1">
        <v>43878</v>
      </c>
    </row>
    <row r="58" spans="1:1" x14ac:dyDescent="0.2">
      <c r="A58" s="1">
        <v>43931</v>
      </c>
    </row>
    <row r="59" spans="1:1" x14ac:dyDescent="0.2">
      <c r="A59" s="1">
        <v>43976</v>
      </c>
    </row>
    <row r="60" spans="1:1" x14ac:dyDescent="0.2">
      <c r="A60" s="1">
        <v>44015</v>
      </c>
    </row>
    <row r="61" spans="1:1" x14ac:dyDescent="0.2">
      <c r="A61" s="1">
        <v>44081</v>
      </c>
    </row>
    <row r="62" spans="1:1" x14ac:dyDescent="0.2">
      <c r="A62" s="1">
        <v>44161</v>
      </c>
    </row>
    <row r="63" spans="1:1" x14ac:dyDescent="0.2">
      <c r="A63" s="1">
        <v>44190</v>
      </c>
    </row>
    <row r="64" spans="1:1" x14ac:dyDescent="0.2">
      <c r="A64" s="1">
        <v>44197</v>
      </c>
    </row>
    <row r="65" spans="1:1" x14ac:dyDescent="0.2">
      <c r="A65" s="1">
        <v>44214</v>
      </c>
    </row>
    <row r="66" spans="1:1" x14ac:dyDescent="0.2">
      <c r="A66" s="1">
        <v>44242</v>
      </c>
    </row>
    <row r="67" spans="1:1" x14ac:dyDescent="0.2">
      <c r="A67" s="1">
        <v>44288</v>
      </c>
    </row>
    <row r="68" spans="1:1" x14ac:dyDescent="0.2">
      <c r="A68" s="1">
        <v>44347</v>
      </c>
    </row>
    <row r="69" spans="1:1" x14ac:dyDescent="0.2">
      <c r="A69" s="1">
        <v>44382</v>
      </c>
    </row>
    <row r="70" spans="1:1" x14ac:dyDescent="0.2">
      <c r="A70" s="1">
        <v>44445</v>
      </c>
    </row>
    <row r="71" spans="1:1" x14ac:dyDescent="0.2">
      <c r="A71" s="1">
        <v>44525</v>
      </c>
    </row>
    <row r="72" spans="1:1" x14ac:dyDescent="0.2">
      <c r="A72" s="1">
        <v>44554</v>
      </c>
    </row>
    <row r="73" spans="1:1" x14ac:dyDescent="0.2">
      <c r="A73" s="1">
        <v>44578</v>
      </c>
    </row>
    <row r="74" spans="1:1" x14ac:dyDescent="0.2">
      <c r="A74" s="1">
        <v>44613</v>
      </c>
    </row>
    <row r="75" spans="1:1" x14ac:dyDescent="0.2">
      <c r="A75" s="1">
        <v>44666</v>
      </c>
    </row>
    <row r="76" spans="1:1" x14ac:dyDescent="0.2">
      <c r="A76" s="1">
        <v>44711</v>
      </c>
    </row>
    <row r="77" spans="1:1" x14ac:dyDescent="0.2">
      <c r="A77" s="1">
        <v>44746</v>
      </c>
    </row>
    <row r="78" spans="1:1" x14ac:dyDescent="0.2">
      <c r="A78" s="1">
        <v>44809</v>
      </c>
    </row>
    <row r="79" spans="1:1" x14ac:dyDescent="0.2">
      <c r="A79" s="1">
        <v>44889</v>
      </c>
    </row>
    <row r="80" spans="1:1" x14ac:dyDescent="0.2">
      <c r="A80" s="1">
        <v>44921</v>
      </c>
    </row>
    <row r="81" spans="1:1" x14ac:dyDescent="0.2">
      <c r="A81" s="1">
        <v>44928</v>
      </c>
    </row>
    <row r="82" spans="1:1" x14ac:dyDescent="0.2">
      <c r="A82" s="1">
        <v>44942</v>
      </c>
    </row>
    <row r="83" spans="1:1" x14ac:dyDescent="0.2">
      <c r="A83" s="1">
        <v>44977</v>
      </c>
    </row>
    <row r="84" spans="1:1" x14ac:dyDescent="0.2">
      <c r="A84" s="1">
        <v>45023</v>
      </c>
    </row>
    <row r="85" spans="1:1" x14ac:dyDescent="0.2">
      <c r="A85" s="1">
        <v>45075</v>
      </c>
    </row>
    <row r="86" spans="1:1" x14ac:dyDescent="0.2">
      <c r="A86" s="1">
        <v>45111</v>
      </c>
    </row>
    <row r="87" spans="1:1" x14ac:dyDescent="0.2">
      <c r="A87" s="1">
        <v>45173</v>
      </c>
    </row>
    <row r="88" spans="1:1" x14ac:dyDescent="0.2">
      <c r="A88" s="1">
        <v>45253</v>
      </c>
    </row>
    <row r="89" spans="1:1" x14ac:dyDescent="0.2">
      <c r="A89" s="1">
        <v>45285</v>
      </c>
    </row>
    <row r="90" spans="1:1" x14ac:dyDescent="0.2">
      <c r="A90" s="1">
        <v>45292</v>
      </c>
    </row>
    <row r="91" spans="1:1" x14ac:dyDescent="0.2">
      <c r="A91" s="1">
        <v>45306</v>
      </c>
    </row>
    <row r="92" spans="1:1" x14ac:dyDescent="0.2">
      <c r="A92" s="1">
        <v>45341</v>
      </c>
    </row>
    <row r="93" spans="1:1" x14ac:dyDescent="0.2">
      <c r="A93" s="1">
        <v>45380</v>
      </c>
    </row>
    <row r="94" spans="1:1" x14ac:dyDescent="0.2">
      <c r="A94" s="1">
        <v>45439</v>
      </c>
    </row>
    <row r="95" spans="1:1" x14ac:dyDescent="0.2">
      <c r="A95" s="1">
        <v>45477</v>
      </c>
    </row>
    <row r="96" spans="1:1" x14ac:dyDescent="0.2">
      <c r="A96" s="1">
        <v>45537</v>
      </c>
    </row>
    <row r="97" spans="1:1" x14ac:dyDescent="0.2">
      <c r="A97" s="1">
        <v>45624</v>
      </c>
    </row>
    <row r="98" spans="1:1" x14ac:dyDescent="0.2">
      <c r="A98" s="1">
        <v>45651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Drawdowns &gt;5%</vt:lpstr>
      <vt:lpstr>ATH PERIODS w VOL</vt:lpstr>
      <vt:lpstr>NO VOL ATH PERIODS</vt:lpstr>
      <vt:lpstr>1Y, 3Y, 5Y, 10Y</vt:lpstr>
      <vt:lpstr>Holidays</vt:lpstr>
      <vt:lpstr>HolidaysRange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Stelios Anastasiades</dc:creator>
  <cp:lastModifiedBy>Stayo Anastasiades</cp:lastModifiedBy>
  <cp:lastPrinted>2024-10-27T15:09:39Z</cp:lastPrinted>
  <dcterms:created xsi:type="dcterms:W3CDTF">2024-10-18T16:21:03Z</dcterms:created>
  <dcterms:modified xsi:type="dcterms:W3CDTF">2024-10-31T01:36:57Z</dcterms:modified>
</cp:coreProperties>
</file>